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35" activeTab="2"/>
  </bookViews>
  <sheets>
    <sheet name="RECAPE DR CARLOS BURGOS" sheetId="5" r:id="rId1"/>
    <sheet name="Cronograma Fisico Financeiro" sheetId="3" r:id="rId2"/>
    <sheet name="BDI" sheetId="4" r:id="rId3"/>
  </sheets>
  <externalReferences>
    <externalReference r:id="rId4"/>
  </externalReferences>
  <definedNames>
    <definedName name="BDI.Opcao" hidden="1">[1]DADOS!$F$18</definedName>
    <definedName name="BDI.TipoObra" hidden="1">[1]BDI!$A$138:$A$146</definedName>
    <definedName name="DESONERACAO" hidden="1">IF(OR(Import.Desoneracao="DESONERADO",Import.Desoneracao="SIM"),"SIM","NÃO")</definedName>
    <definedName name="Import.Apelido" hidden="1">[1]DADOS!$F$16</definedName>
    <definedName name="Import.CR" hidden="1">[1]DADOS!$F$7</definedName>
    <definedName name="Import.DescLote" hidden="1">[1]DADOS!$F$17</definedName>
    <definedName name="Import.Desoneracao" hidden="1">OFFSET([1]DADOS!$G$18,0,-1)</definedName>
    <definedName name="Import.Município" hidden="1">[1]DADOS!$F$6</definedName>
    <definedName name="Import.Proponente" hidden="1">[1]DADOS!$F$5</definedName>
    <definedName name="Import.RespOrçamento" hidden="1">[1]DADOS!$F$22:$F$24</definedName>
    <definedName name="Import.SICONV" hidden="1">[1]DADOS!$F$8</definedName>
    <definedName name="_xlnm.Print_Area" localSheetId="1">'Cronograma Fisico Financeiro'!$A$1:$P$28</definedName>
    <definedName name="_xlnm.Print_Area" localSheetId="0">'RECAPE DR CARLOS BURGOS'!$A$1:$J$37</definedName>
    <definedName name="_xlnm.Print_Area" localSheetId="2">BDI!$A$1:$J$52</definedName>
  </definedNames>
  <calcPr calcId="144525"/>
</workbook>
</file>

<file path=xl/sharedStrings.xml><?xml version="1.0" encoding="utf-8"?>
<sst xmlns="http://schemas.openxmlformats.org/spreadsheetml/2006/main" count="148">
  <si>
    <t>PLANILHA ORÇAMENTÁRIA</t>
  </si>
  <si>
    <t xml:space="preserve">Obra:- RECAPE DE TRECHO DA AV DR CARLOS BURGOS </t>
  </si>
  <si>
    <t>Local :- Av Dr. Carlos Burgos trecho do Posto de Saude</t>
  </si>
  <si>
    <t>Bases:- SINAPI - Boletim 07/2021; SIURB 01/2021 e CDHU Bol 183 de 08/2021</t>
  </si>
  <si>
    <t>Data planilha 15/10/2021</t>
  </si>
  <si>
    <t>Item</t>
  </si>
  <si>
    <t>Fonte</t>
  </si>
  <si>
    <t>Macrosserviço / Serviço</t>
  </si>
  <si>
    <t>Qtd.</t>
  </si>
  <si>
    <t>Und.</t>
  </si>
  <si>
    <t>Custo Unitário</t>
  </si>
  <si>
    <t>BDI</t>
  </si>
  <si>
    <t>Preço Unitário</t>
  </si>
  <si>
    <t>Preço Total</t>
  </si>
  <si>
    <t>Serviços Iniciais</t>
  </si>
  <si>
    <t>1.1</t>
  </si>
  <si>
    <t>SINAPI - 4813</t>
  </si>
  <si>
    <t>PLACA DE OBRA (PARA CONSTRUCAO CIVIL) EM CHAPA GALVANIZADA *N. 22*, ADESIVADA, DE *2,0 X 1,125* M</t>
  </si>
  <si>
    <t>M2</t>
  </si>
  <si>
    <t>R$ 225,00</t>
  </si>
  <si>
    <t>R$ 285,41</t>
  </si>
  <si>
    <t>Demolições e Retiradas</t>
  </si>
  <si>
    <t>2.1</t>
  </si>
  <si>
    <t>SINAPI - 96001</t>
  </si>
  <si>
    <t>FRESAGEM DE PAVIMENTO ASFÁLTICO (PROFUNDIDADE ATÉ 5,0 CM) - EXCLUSIVE TRANSPORTE. AF_11/2019</t>
  </si>
  <si>
    <t>R$ 6,45</t>
  </si>
  <si>
    <t>R$ 8,18</t>
  </si>
  <si>
    <t>2.2</t>
  </si>
  <si>
    <t>SINAPI - 95430</t>
  </si>
  <si>
    <t>TRANSPORTE COM CAMINHÃO BASCULANTE DE 18 M³, EM VIA URBANA PAVIMENTADA, ADICIONAL PARA DMT EXCEDENTE A 30 KM (UNIDADE: TXKM). AF_07/2020</t>
  </si>
  <si>
    <t>TXKM</t>
  </si>
  <si>
    <t>R$ 0,34</t>
  </si>
  <si>
    <t>R$ 0,43</t>
  </si>
  <si>
    <t>Pavimentação</t>
  </si>
  <si>
    <t>3.1</t>
  </si>
  <si>
    <t>SINAPI - 96402</t>
  </si>
  <si>
    <t>EXECUÇÃO DE PINTURA DE LIGAÇÃO COM EMULSÃO ASFÁLTICA RR-2C. AF_11/2019</t>
  </si>
  <si>
    <t>R$ 2,29</t>
  </si>
  <si>
    <t>R$ 2,90</t>
  </si>
  <si>
    <t>3.2</t>
  </si>
  <si>
    <t>SINAPI - 95996</t>
  </si>
  <si>
    <t>EXECUÇÃO DE PAVIMENTO COM APLICAÇÃO DE CONCRETO ASFÁLTICO, CAMADA DE BINDER - EXCLUSIVE CARGA E TRANSPORTE. AF_11/2019</t>
  </si>
  <si>
    <t>M3</t>
  </si>
  <si>
    <t>R$ 1.078,51</t>
  </si>
  <si>
    <t>R$ 1.368,09</t>
  </si>
  <si>
    <t>3.3</t>
  </si>
  <si>
    <t>3.4</t>
  </si>
  <si>
    <t>3.5</t>
  </si>
  <si>
    <t>SINAPI - 95995</t>
  </si>
  <si>
    <t>EXECUÇÃO DE PAVIMENTO COM APLICAÇÃO DE CONCRETO ASFÁLTICO, CAMADA DE ROLAMENTO - EXCLUSIVE CARGA E TRANSPORTE. AF_11/2019</t>
  </si>
  <si>
    <t>R$ 1.137,56</t>
  </si>
  <si>
    <t>R$ 1.442,99</t>
  </si>
  <si>
    <t>3.6</t>
  </si>
  <si>
    <t>Sinalização</t>
  </si>
  <si>
    <t>4.1</t>
  </si>
  <si>
    <t>SINAPI - 102500</t>
  </si>
  <si>
    <t>PINTURA DE DEMARCAÇÃO DE VAGA COM TINTA ACRÍLICA, E = 10 CM, APLICAÇÃO MANUAL. AF_05/2021</t>
  </si>
  <si>
    <t>M</t>
  </si>
  <si>
    <t>R$ 3,90</t>
  </si>
  <si>
    <t>R$ 4,95</t>
  </si>
  <si>
    <t>4.2</t>
  </si>
  <si>
    <t>SINAPI - 102501</t>
  </si>
  <si>
    <t>PINTURA DE FAIXA DE PEDESTRE OU ZEBRADA COM TINTA ACRÍLICA, E = 30 CM, APLICAÇÃO MANUAL. AF_05/2021</t>
  </si>
  <si>
    <t>R$ 21,79</t>
  </si>
  <si>
    <t>R$ 27,64</t>
  </si>
  <si>
    <t>Drenagem</t>
  </si>
  <si>
    <t>5.1</t>
  </si>
  <si>
    <t>SINAPI - 94273</t>
  </si>
  <si>
    <t>ASSENTAMENTO DE GUIA (MEIO-FIO) EM TRECHO RETO, CONFECCIONADA EM CONCRETO PRÉ-FABRICADO, DIMENSÕES 100X15X13X30 CM (COMPRIMENTO X BASE INFERIOR X BASE SUPERIOR X ALTURA), PARA VIAS URBANAS (USO VIÁRIO). AF_06/2016</t>
  </si>
  <si>
    <t>R$ 40,12</t>
  </si>
  <si>
    <t>R$ 50,89</t>
  </si>
  <si>
    <t>5.2</t>
  </si>
  <si>
    <t>SINAPI - 94281</t>
  </si>
  <si>
    <t>EXECUÇÃO DE SARJETA DE CONCRETO USINADO, MOLDADA IN LOCO EM TRECHO RETO, 30 CM BASE X 15 CM ALTURA. AF_06/2016</t>
  </si>
  <si>
    <t>R$ 43,08</t>
  </si>
  <si>
    <t>R$ 54,65</t>
  </si>
  <si>
    <t>Total Orçamento</t>
  </si>
  <si>
    <t>R$   363.301,58</t>
  </si>
  <si>
    <t>CRONOGRAMA FISICO FINANCEIRO</t>
  </si>
  <si>
    <t>1º mês</t>
  </si>
  <si>
    <t>2º mês</t>
  </si>
  <si>
    <t>3º mês</t>
  </si>
  <si>
    <t>4º mês</t>
  </si>
  <si>
    <t>5º mês</t>
  </si>
  <si>
    <t>6º mês</t>
  </si>
  <si>
    <t>Etapa da Obra</t>
  </si>
  <si>
    <t>Valor</t>
  </si>
  <si>
    <t>%</t>
  </si>
  <si>
    <t>part</t>
  </si>
  <si>
    <t xml:space="preserve">Total </t>
  </si>
  <si>
    <t xml:space="preserve">Total Acumulado </t>
  </si>
  <si>
    <t>Carlos Eduardo Mazzetto</t>
  </si>
  <si>
    <t>Engenheiro Civil - SMDU</t>
  </si>
  <si>
    <t>ART 28027230211275336</t>
  </si>
  <si>
    <t>Quadro de Composição do BDI</t>
  </si>
  <si>
    <t>Grau de Sigilo</t>
  </si>
  <si>
    <t>#PUBLICO</t>
  </si>
  <si>
    <t>PROPONENTE / TOMADOR</t>
  </si>
  <si>
    <t>Município de Amparo</t>
  </si>
  <si>
    <t>APELIDO DO EMPREENDIMENTO / DESCRIÇÃO DO LOTE</t>
  </si>
  <si>
    <t>Conforme legislação tributária municipal, definir estimativa de percentual da base de cálculo para o ISS:</t>
  </si>
  <si>
    <t>Sobre a base de cálculo, definir a respectiva alíquota do ISS (entre 2% e 5%):</t>
  </si>
  <si>
    <t>BDI 1</t>
  </si>
  <si>
    <t>TIPO DE OBRA</t>
  </si>
  <si>
    <t>Construção de Praças Urbanas, Rodovias, Ferrovias e recapeamento e pavimentação de vias urbanas</t>
  </si>
  <si>
    <t>Itens</t>
  </si>
  <si>
    <t>Siglas</t>
  </si>
  <si>
    <t>% Adotado</t>
  </si>
  <si>
    <t>Administração Central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</si>
  <si>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</si>
  <si>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</si>
  <si>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</si>
  <si>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</si>
  <si>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</si>
  <si>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</si>
  <si>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</si>
  <si>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</si>
  <si>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L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</si>
  <si>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</si>
  <si>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</si>
  <si>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</si>
  <si>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</si>
  <si>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</si>
  <si>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</si>
  <si>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 (Fórmula Acórdão TCU)</t>
  </si>
  <si>
    <t>BDI PAD</t>
  </si>
  <si>
    <t>BDI COM desoneração</t>
  </si>
  <si>
    <t>BDI DES</t>
  </si>
  <si>
    <t/>
  </si>
  <si>
    <t>Os valores de BDI foram calculados com o emprego da fórmula:</t>
  </si>
  <si>
    <t>BDI =</t>
  </si>
  <si>
    <t>(1+AC + S + R + G)*(1 + DF)*(1+L)</t>
  </si>
  <si>
    <t xml:space="preserve"> - 1</t>
  </si>
  <si>
    <t>(1-CP-ISS-CRPB)</t>
  </si>
  <si>
    <t>Declaro para os devidos fins que, conforme legislação tributária municipal, a base de cálculo deste tipo de obra corresponde à 60%, com a respectiva alíquota de 5%.</t>
  </si>
  <si>
    <t>Declaro para os devidos fins que o regime de Contribuição Previdenciária sobre a Receita Bruta adotado para elaboração do orçamento foi COM Desoneração, e que esta é a alternativa mais adequada para a Administração Pública.</t>
  </si>
  <si>
    <t>Observações:</t>
  </si>
  <si>
    <t>Amparo / SP</t>
  </si>
  <si>
    <t>05 de outubro de 2021</t>
  </si>
  <si>
    <t>Local</t>
  </si>
  <si>
    <t>Data</t>
  </si>
  <si>
    <t>Responsável Técnico</t>
  </si>
  <si>
    <t>Nome:</t>
  </si>
  <si>
    <t>Mônica de Souza Lenzi Baraldi</t>
  </si>
  <si>
    <t>CREA/CAU:</t>
  </si>
  <si>
    <t>5060266194</t>
  </si>
  <si>
    <t>ART/RRT:</t>
  </si>
  <si>
    <t>28027230210878296</t>
  </si>
</sst>
</file>

<file path=xl/styles.xml><?xml version="1.0" encoding="utf-8"?>
<styleSheet xmlns="http://schemas.openxmlformats.org/spreadsheetml/2006/main">
  <numFmts count="9">
    <numFmt numFmtId="176" formatCode="General;General"/>
    <numFmt numFmtId="177" formatCode="_(&quot;R$ &quot;* #,##0.00_);_(&quot;R$ &quot;* \(#,##0.00\);_(&quot;R$ &quot;* \-??_);_(@_)"/>
    <numFmt numFmtId="178" formatCode="[$-F800]dddd\,\ mmmm\ dd\,\ yyyy"/>
    <numFmt numFmtId="42" formatCode="_(&quot;$&quot;* #,##0_);_(&quot;$&quot;* \(#,##0\);_(&quot;$&quot;* &quot;-&quot;_);_(@_)"/>
    <numFmt numFmtId="179" formatCode="_ * #,##0_ ;_ * \-#,##0_ ;_ * &quot;-&quot;_ ;_ @_ "/>
    <numFmt numFmtId="44" formatCode="_(&quot;$&quot;* #,##0.00_);_(&quot;$&quot;* \(#,##0.00\);_(&quot;$&quot;* &quot;-&quot;??_);_(@_)"/>
    <numFmt numFmtId="180" formatCode="&quot;R$&quot;\ #,##0.00;[Red]\-&quot;R$&quot;\ #,##0.00"/>
    <numFmt numFmtId="181" formatCode="_-* #,##0.00_-;\-* #,##0.00_-;_-* &quot;-&quot;??_-;_-@_-"/>
    <numFmt numFmtId="182" formatCode="dd&quot; de &quot;mmmm&quot; de &quot;yyyy"/>
  </numFmts>
  <fonts count="37">
    <font>
      <sz val="11"/>
      <color theme="1"/>
      <name val="Calibri"/>
      <charset val="134"/>
      <scheme val="minor"/>
    </font>
    <font>
      <b/>
      <sz val="12"/>
      <name val="Arial"/>
      <charset val="134"/>
    </font>
    <font>
      <b/>
      <sz val="10"/>
      <name val="Arial"/>
      <charset val="134"/>
    </font>
    <font>
      <sz val="9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2"/>
      <color indexed="10"/>
      <name val="Arial"/>
      <charset val="134"/>
    </font>
    <font>
      <sz val="10"/>
      <color indexed="10"/>
      <name val="Arial"/>
      <charset val="134"/>
    </font>
    <font>
      <i/>
      <sz val="12"/>
      <name val="Calibri"/>
      <charset val="134"/>
    </font>
    <font>
      <i/>
      <u/>
      <sz val="12"/>
      <name val="Calibri"/>
      <charset val="134"/>
    </font>
    <font>
      <u/>
      <sz val="10"/>
      <name val="Arial"/>
      <charset val="134"/>
    </font>
    <font>
      <b/>
      <sz val="11"/>
      <color theme="1"/>
      <name val="Calibri"/>
      <charset val="134"/>
      <scheme val="minor"/>
    </font>
    <font>
      <b/>
      <sz val="11"/>
      <color rgb="FF333333"/>
      <name val="Arial"/>
      <charset val="134"/>
    </font>
    <font>
      <sz val="11"/>
      <color rgb="FF333333"/>
      <name val="Arial"/>
      <charset val="134"/>
    </font>
    <font>
      <sz val="12"/>
      <color rgb="FF333333"/>
      <name val="Arial"/>
      <charset val="134"/>
    </font>
    <font>
      <b/>
      <sz val="12"/>
      <color rgb="FF333333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0"/>
      <name val="Arial"/>
      <charset val="134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2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rgb="FFF5F5F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81" fontId="0" fillId="0" borderId="0" applyFont="0" applyFill="0" applyBorder="0" applyAlignment="0" applyProtection="0"/>
    <xf numFmtId="179" fontId="21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2" fillId="18" borderId="27" applyNumberFormat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/>
    <xf numFmtId="0" fontId="32" fillId="0" borderId="0" applyNumberFormat="0" applyFill="0" applyBorder="0" applyAlignment="0" applyProtection="0"/>
    <xf numFmtId="0" fontId="17" fillId="25" borderId="0" applyNumberFormat="0" applyBorder="0" applyAlignment="0" applyProtection="0">
      <alignment vertical="center"/>
    </xf>
    <xf numFmtId="0" fontId="21" fillId="33" borderId="31" applyNumberFormat="0" applyFont="0" applyAlignment="0" applyProtection="0">
      <alignment vertical="center"/>
    </xf>
    <xf numFmtId="0" fontId="24" fillId="0" borderId="0"/>
    <xf numFmtId="0" fontId="17" fillId="3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31" borderId="29" applyNumberFormat="0" applyAlignment="0" applyProtection="0">
      <alignment vertical="center"/>
    </xf>
    <xf numFmtId="0" fontId="18" fillId="11" borderId="25" applyNumberFormat="0" applyAlignment="0" applyProtection="0">
      <alignment vertical="center"/>
    </xf>
    <xf numFmtId="0" fontId="29" fillId="11" borderId="29" applyNumberFormat="0" applyAlignment="0" applyProtection="0">
      <alignment vertical="center"/>
    </xf>
    <xf numFmtId="0" fontId="36" fillId="0" borderId="32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177" fontId="24" fillId="0" borderId="0" applyFill="0" applyBorder="0" applyAlignment="0" applyProtection="0"/>
    <xf numFmtId="0" fontId="16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</cellStyleXfs>
  <cellXfs count="123">
    <xf numFmtId="0" fontId="0" fillId="0" borderId="0" xfId="0"/>
    <xf numFmtId="0" fontId="0" fillId="0" borderId="0" xfId="15" applyFont="1" applyProtection="1"/>
    <xf numFmtId="0" fontId="1" fillId="0" borderId="0" xfId="15" applyFont="1" applyAlignment="1" applyProtection="1">
      <alignment horizontal="center"/>
    </xf>
    <xf numFmtId="0" fontId="2" fillId="0" borderId="1" xfId="11" applyFont="1" applyBorder="1" applyAlignment="1" applyProtection="1">
      <alignment horizontal="left" vertical="top"/>
    </xf>
    <xf numFmtId="0" fontId="0" fillId="0" borderId="2" xfId="15" applyFont="1" applyFill="1" applyBorder="1" applyAlignment="1" applyProtection="1">
      <alignment horizontal="left" vertical="top" wrapText="1"/>
    </xf>
    <xf numFmtId="0" fontId="2" fillId="0" borderId="0" xfId="15" applyFont="1" applyProtection="1"/>
    <xf numFmtId="0" fontId="3" fillId="0" borderId="2" xfId="39" applyNumberFormat="1" applyFont="1" applyFill="1" applyBorder="1" applyAlignment="1" applyProtection="1">
      <alignment horizontal="left" wrapText="1"/>
    </xf>
    <xf numFmtId="0" fontId="3" fillId="0" borderId="3" xfId="15" applyFont="1" applyFill="1" applyBorder="1" applyAlignment="1" applyProtection="1">
      <alignment horizontal="left" wrapText="1"/>
    </xf>
    <xf numFmtId="0" fontId="3" fillId="0" borderId="3" xfId="15" applyFont="1" applyFill="1" applyBorder="1" applyAlignment="1" applyProtection="1">
      <alignment horizontal="left"/>
    </xf>
    <xf numFmtId="0" fontId="3" fillId="0" borderId="0" xfId="15" applyFont="1" applyFill="1" applyBorder="1" applyAlignment="1" applyProtection="1">
      <alignment horizontal="left"/>
    </xf>
    <xf numFmtId="0" fontId="1" fillId="0" borderId="3" xfId="15" applyFont="1" applyBorder="1" applyAlignment="1" applyProtection="1">
      <alignment horizontal="center"/>
    </xf>
    <xf numFmtId="177" fontId="3" fillId="2" borderId="2" xfId="39" applyFont="1" applyFill="1" applyBorder="1" applyAlignment="1" applyProtection="1">
      <alignment horizontal="left"/>
      <protection locked="0"/>
    </xf>
    <xf numFmtId="0" fontId="4" fillId="0" borderId="3" xfId="15" applyFont="1" applyBorder="1" applyAlignment="1" applyProtection="1">
      <alignment horizontal="center" vertical="center"/>
    </xf>
    <xf numFmtId="0" fontId="0" fillId="0" borderId="3" xfId="15" applyFont="1" applyBorder="1" applyAlignment="1" applyProtection="1">
      <alignment horizontal="center" vertical="center" wrapText="1"/>
    </xf>
    <xf numFmtId="0" fontId="5" fillId="3" borderId="3" xfId="15" applyFont="1" applyFill="1" applyBorder="1" applyAlignment="1" applyProtection="1">
      <alignment horizontal="center" vertical="center" wrapText="1"/>
    </xf>
    <xf numFmtId="0" fontId="6" fillId="0" borderId="0" xfId="15" applyFont="1" applyBorder="1" applyAlignment="1" applyProtection="1">
      <alignment horizontal="right" vertical="center"/>
    </xf>
    <xf numFmtId="0" fontId="7" fillId="0" borderId="0" xfId="15" applyFont="1" applyBorder="1" applyAlignment="1" applyProtection="1">
      <alignment horizontal="left" vertical="center" indent="1"/>
    </xf>
    <xf numFmtId="0" fontId="0" fillId="0" borderId="0" xfId="15" applyFont="1" applyBorder="1" applyAlignment="1" applyProtection="1">
      <alignment horizontal="center" vertical="center"/>
    </xf>
    <xf numFmtId="0" fontId="0" fillId="0" borderId="0" xfId="15" applyFont="1" applyBorder="1" applyAlignment="1" applyProtection="1">
      <alignment horizontal="center" vertical="top"/>
    </xf>
    <xf numFmtId="0" fontId="8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top"/>
    </xf>
    <xf numFmtId="0" fontId="10" fillId="0" borderId="0" xfId="15" applyFont="1" applyBorder="1" applyAlignment="1" applyProtection="1">
      <alignment horizontal="center" vertical="top"/>
    </xf>
    <xf numFmtId="0" fontId="3" fillId="0" borderId="3" xfId="15" applyFont="1" applyBorder="1" applyAlignment="1" applyProtection="1">
      <alignment horizontal="left" vertical="center" wrapText="1"/>
    </xf>
    <xf numFmtId="49" fontId="0" fillId="4" borderId="3" xfId="15" applyNumberFormat="1" applyFont="1" applyFill="1" applyBorder="1" applyAlignment="1" applyProtection="1">
      <alignment horizontal="left" vertical="top" wrapText="1"/>
      <protection locked="0"/>
    </xf>
    <xf numFmtId="176" fontId="0" fillId="0" borderId="4" xfId="15" applyNumberFormat="1" applyFont="1" applyFill="1" applyBorder="1" applyAlignment="1" applyProtection="1">
      <alignment horizontal="left"/>
    </xf>
    <xf numFmtId="178" fontId="0" fillId="0" borderId="4" xfId="15" applyNumberFormat="1" applyFont="1" applyFill="1" applyBorder="1" applyAlignment="1" applyProtection="1">
      <alignment horizontal="left"/>
    </xf>
    <xf numFmtId="0" fontId="2" fillId="0" borderId="0" xfId="15" applyFont="1" applyBorder="1" applyAlignment="1" applyProtection="1">
      <alignment horizontal="left" vertical="center"/>
    </xf>
    <xf numFmtId="182" fontId="0" fillId="0" borderId="0" xfId="15" applyNumberFormat="1" applyFont="1" applyAlignment="1" applyProtection="1"/>
    <xf numFmtId="0" fontId="2" fillId="0" borderId="5" xfId="15" applyFont="1" applyBorder="1" applyAlignment="1" applyProtection="1">
      <alignment horizontal="left"/>
    </xf>
    <xf numFmtId="0" fontId="0" fillId="0" borderId="5" xfId="15" applyFont="1" applyBorder="1" applyProtection="1"/>
    <xf numFmtId="0" fontId="4" fillId="0" borderId="0" xfId="15" applyFont="1" applyBorder="1" applyAlignment="1" applyProtection="1">
      <alignment horizontal="left" vertical="center"/>
    </xf>
    <xf numFmtId="0" fontId="5" fillId="0" borderId="0" xfId="15" applyFont="1" applyBorder="1" applyProtection="1"/>
    <xf numFmtId="0" fontId="0" fillId="0" borderId="5" xfId="15" applyFont="1" applyBorder="1" applyAlignment="1" applyProtection="1">
      <alignment horizontal="left" vertical="center"/>
    </xf>
    <xf numFmtId="0" fontId="0" fillId="0" borderId="0" xfId="15" applyFont="1" applyBorder="1" applyProtection="1"/>
    <xf numFmtId="0" fontId="2" fillId="0" borderId="0" xfId="11" applyFont="1" applyBorder="1" applyAlignment="1" applyProtection="1">
      <alignment horizontal="left" vertical="top"/>
    </xf>
    <xf numFmtId="0" fontId="0" fillId="0" borderId="0" xfId="15" applyNumberFormat="1" applyFont="1" applyFill="1" applyBorder="1" applyAlignment="1" applyProtection="1">
      <alignment vertical="top"/>
    </xf>
    <xf numFmtId="176" fontId="0" fillId="0" borderId="0" xfId="15" applyNumberFormat="1" applyFont="1" applyFill="1" applyBorder="1" applyAlignment="1" applyProtection="1"/>
    <xf numFmtId="0" fontId="5" fillId="0" borderId="0" xfId="15" applyFont="1" applyProtection="1"/>
    <xf numFmtId="176" fontId="0" fillId="0" borderId="0" xfId="15" applyNumberFormat="1" applyFont="1" applyFill="1" applyBorder="1" applyAlignment="1" applyProtection="1">
      <alignment vertical="top"/>
    </xf>
    <xf numFmtId="0" fontId="0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10" fontId="3" fillId="4" borderId="3" xfId="15" applyNumberFormat="1" applyFont="1" applyFill="1" applyBorder="1" applyAlignment="1" applyProtection="1">
      <alignment horizontal="center"/>
      <protection locked="0"/>
    </xf>
    <xf numFmtId="4" fontId="4" fillId="0" borderId="3" xfId="15" applyNumberFormat="1" applyFont="1" applyFill="1" applyBorder="1" applyAlignment="1" applyProtection="1">
      <alignment horizontal="center" vertical="center" wrapText="1"/>
    </xf>
    <xf numFmtId="0" fontId="5" fillId="0" borderId="3" xfId="15" applyFont="1" applyBorder="1" applyAlignment="1" applyProtection="1">
      <alignment horizontal="center" vertical="center"/>
    </xf>
    <xf numFmtId="10" fontId="5" fillId="4" borderId="3" xfId="15" applyNumberFormat="1" applyFont="1" applyFill="1" applyBorder="1" applyAlignment="1" applyProtection="1">
      <alignment horizontal="center" vertical="center"/>
      <protection locked="0"/>
    </xf>
    <xf numFmtId="10" fontId="5" fillId="0" borderId="3" xfId="15" applyNumberFormat="1" applyFont="1" applyFill="1" applyBorder="1" applyAlignment="1" applyProtection="1">
      <alignment horizontal="center" vertical="center"/>
    </xf>
    <xf numFmtId="0" fontId="5" fillId="0" borderId="3" xfId="15" applyFont="1" applyFill="1" applyBorder="1" applyAlignment="1" applyProtection="1">
      <alignment horizontal="center" vertical="center" wrapText="1"/>
    </xf>
    <xf numFmtId="10" fontId="4" fillId="3" borderId="3" xfId="15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/>
    <xf numFmtId="180" fontId="0" fillId="0" borderId="13" xfId="0" applyNumberFormat="1" applyBorder="1"/>
    <xf numFmtId="10" fontId="0" fillId="0" borderId="13" xfId="0" applyNumberFormat="1" applyBorder="1"/>
    <xf numFmtId="10" fontId="0" fillId="0" borderId="13" xfId="1" applyNumberFormat="1" applyFont="1" applyBorder="1"/>
    <xf numFmtId="0" fontId="0" fillId="0" borderId="14" xfId="0" applyBorder="1" applyAlignment="1">
      <alignment horizontal="center"/>
    </xf>
    <xf numFmtId="0" fontId="0" fillId="0" borderId="15" xfId="0" applyBorder="1"/>
    <xf numFmtId="180" fontId="0" fillId="0" borderId="15" xfId="0" applyNumberFormat="1" applyBorder="1"/>
    <xf numFmtId="10" fontId="0" fillId="0" borderId="15" xfId="0" applyNumberFormat="1" applyBorder="1"/>
    <xf numFmtId="0" fontId="0" fillId="0" borderId="11" xfId="0" applyBorder="1" applyAlignment="1">
      <alignment horizontal="center"/>
    </xf>
    <xf numFmtId="0" fontId="0" fillId="0" borderId="16" xfId="0" applyBorder="1"/>
    <xf numFmtId="180" fontId="0" fillId="0" borderId="16" xfId="0" applyNumberFormat="1" applyBorder="1"/>
    <xf numFmtId="10" fontId="0" fillId="0" borderId="16" xfId="0" applyNumberFormat="1" applyBorder="1"/>
    <xf numFmtId="10" fontId="0" fillId="0" borderId="16" xfId="1" applyNumberFormat="1" applyFont="1" applyBorder="1"/>
    <xf numFmtId="0" fontId="0" fillId="0" borderId="6" xfId="0" applyBorder="1"/>
    <xf numFmtId="0" fontId="0" fillId="0" borderId="17" xfId="0" applyBorder="1"/>
    <xf numFmtId="0" fontId="0" fillId="0" borderId="18" xfId="0" applyBorder="1"/>
    <xf numFmtId="180" fontId="0" fillId="0" borderId="18" xfId="0" applyNumberFormat="1" applyBorder="1"/>
    <xf numFmtId="10" fontId="0" fillId="0" borderId="18" xfId="0" applyNumberFormat="1" applyBorder="1"/>
    <xf numFmtId="0" fontId="0" fillId="0" borderId="7" xfId="0" applyBorder="1"/>
    <xf numFmtId="0" fontId="0" fillId="0" borderId="19" xfId="0" applyBorder="1"/>
    <xf numFmtId="10" fontId="0" fillId="0" borderId="19" xfId="0" applyNumberFormat="1" applyBorder="1"/>
    <xf numFmtId="0" fontId="0" fillId="0" borderId="12" xfId="0" applyBorder="1"/>
    <xf numFmtId="10" fontId="0" fillId="0" borderId="7" xfId="0" applyNumberFormat="1" applyBorder="1"/>
    <xf numFmtId="10" fontId="0" fillId="0" borderId="20" xfId="0" applyNumberFormat="1" applyBorder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81" fontId="0" fillId="0" borderId="0" xfId="1" applyFont="1"/>
    <xf numFmtId="0" fontId="12" fillId="5" borderId="21" xfId="0" applyFont="1" applyFill="1" applyBorder="1" applyAlignment="1">
      <alignment horizontal="center" vertical="center" wrapText="1"/>
    </xf>
    <xf numFmtId="181" fontId="12" fillId="5" borderId="21" xfId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vertical="center" wrapText="1"/>
    </xf>
    <xf numFmtId="0" fontId="13" fillId="7" borderId="14" xfId="0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vertical="center" wrapText="1"/>
    </xf>
    <xf numFmtId="0" fontId="13" fillId="7" borderId="15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right" vertical="center" wrapText="1"/>
    </xf>
    <xf numFmtId="10" fontId="14" fillId="7" borderId="15" xfId="0" applyNumberFormat="1" applyFont="1" applyFill="1" applyBorder="1" applyAlignment="1">
      <alignment horizontal="right" vertical="center" wrapText="1"/>
    </xf>
    <xf numFmtId="0" fontId="12" fillId="6" borderId="14" xfId="0" applyFont="1" applyFill="1" applyBorder="1" applyAlignment="1">
      <alignment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vertical="center" wrapText="1"/>
    </xf>
    <xf numFmtId="0" fontId="13" fillId="8" borderId="14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vertical="center" wrapText="1"/>
    </xf>
    <xf numFmtId="0" fontId="13" fillId="8" borderId="15" xfId="0" applyFont="1" applyFill="1" applyBorder="1" applyAlignment="1">
      <alignment horizontal="center" vertical="center" wrapText="1"/>
    </xf>
    <xf numFmtId="4" fontId="14" fillId="8" borderId="15" xfId="0" applyNumberFormat="1" applyFont="1" applyFill="1" applyBorder="1" applyAlignment="1">
      <alignment horizontal="right" vertical="center" wrapText="1"/>
    </xf>
    <xf numFmtId="0" fontId="14" fillId="8" borderId="15" xfId="0" applyFont="1" applyFill="1" applyBorder="1" applyAlignment="1">
      <alignment horizontal="right" vertical="center" wrapText="1"/>
    </xf>
    <xf numFmtId="10" fontId="14" fillId="8" borderId="15" xfId="0" applyNumberFormat="1" applyFont="1" applyFill="1" applyBorder="1" applyAlignment="1">
      <alignment horizontal="right" vertical="center" wrapText="1"/>
    </xf>
    <xf numFmtId="4" fontId="14" fillId="7" borderId="15" xfId="0" applyNumberFormat="1" applyFont="1" applyFill="1" applyBorder="1" applyAlignment="1">
      <alignment horizontal="right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right" vertical="center" wrapText="1"/>
    </xf>
    <xf numFmtId="10" fontId="14" fillId="7" borderId="18" xfId="0" applyNumberFormat="1" applyFont="1" applyFill="1" applyBorder="1" applyAlignment="1">
      <alignment horizontal="right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4" fontId="15" fillId="6" borderId="7" xfId="0" applyNumberFormat="1" applyFont="1" applyFill="1" applyBorder="1" applyAlignment="1">
      <alignment horizontal="right" vertical="center" wrapText="1"/>
    </xf>
    <xf numFmtId="4" fontId="14" fillId="7" borderId="19" xfId="0" applyNumberFormat="1" applyFont="1" applyFill="1" applyBorder="1" applyAlignment="1">
      <alignment horizontal="right" vertical="center" wrapText="1"/>
    </xf>
    <xf numFmtId="4" fontId="15" fillId="6" borderId="19" xfId="0" applyNumberFormat="1" applyFont="1" applyFill="1" applyBorder="1" applyAlignment="1">
      <alignment horizontal="right" vertical="center" wrapText="1"/>
    </xf>
    <xf numFmtId="4" fontId="14" fillId="8" borderId="19" xfId="0" applyNumberFormat="1" applyFont="1" applyFill="1" applyBorder="1" applyAlignment="1">
      <alignment horizontal="right" vertical="center" wrapText="1"/>
    </xf>
    <xf numFmtId="0" fontId="14" fillId="8" borderId="19" xfId="0" applyFont="1" applyFill="1" applyBorder="1" applyAlignment="1">
      <alignment horizontal="right" vertical="center" wrapText="1"/>
    </xf>
    <xf numFmtId="4" fontId="14" fillId="7" borderId="20" xfId="0" applyNumberFormat="1" applyFont="1" applyFill="1" applyBorder="1" applyAlignment="1">
      <alignment horizontal="right" vertical="center" wrapText="1"/>
    </xf>
    <xf numFmtId="0" fontId="15" fillId="6" borderId="24" xfId="0" applyFont="1" applyFill="1" applyBorder="1" applyAlignment="1">
      <alignment horizontal="right" vertical="center" wrapText="1"/>
    </xf>
  </cellXfs>
  <cellStyles count="52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Normal_FICHA DE VERIFICAÇÃO PRELIMINAR - Plano R" xfId="11"/>
    <cellStyle name="Hyperlink" xfId="12" builtinId="8"/>
    <cellStyle name="40% - Ênfase 2" xfId="13" builtinId="35"/>
    <cellStyle name="Observação" xfId="14" builtinId="10"/>
    <cellStyle name="Normal 2" xfId="15"/>
    <cellStyle name="40% - Ênfase 6" xfId="16" builtinId="51"/>
    <cellStyle name="Texto de Aviso" xfId="17" builtinId="11"/>
    <cellStyle name="Título" xfId="18" builtinId="15"/>
    <cellStyle name="Texto Explicativo" xfId="19" builtinId="53"/>
    <cellStyle name="Ênfase 3" xfId="20" builtinId="37"/>
    <cellStyle name="Título 1" xfId="21" builtinId="16"/>
    <cellStyle name="Ênfase 4" xfId="22" builtinId="41"/>
    <cellStyle name="Título 2" xfId="23" builtinId="17"/>
    <cellStyle name="Ênfase 5" xfId="24" builtinId="45"/>
    <cellStyle name="Título 3" xfId="25" builtinId="18"/>
    <cellStyle name="Ênfase 6" xfId="26" builtinId="49"/>
    <cellStyle name="Título 4" xfId="27" builtinId="19"/>
    <cellStyle name="Entrada" xfId="28" builtinId="20"/>
    <cellStyle name="Saída" xfId="29" builtinId="21"/>
    <cellStyle name="Cálculo" xfId="30" builtinId="22"/>
    <cellStyle name="Total" xfId="31" builtinId="25"/>
    <cellStyle name="40% - Ênfase 1" xfId="32" builtinId="31"/>
    <cellStyle name="Bom" xfId="33" builtinId="26"/>
    <cellStyle name="Ruim" xfId="34" builtinId="27"/>
    <cellStyle name="Neutro" xfId="35" builtinId="28"/>
    <cellStyle name="20% - Ênfase 5" xfId="36" builtinId="46"/>
    <cellStyle name="Ênfase 1" xfId="37" builtinId="29"/>
    <cellStyle name="20% - Ênfase 1" xfId="38" builtinId="30"/>
    <cellStyle name="Moeda_Composicao BDI v2.1" xfId="39"/>
    <cellStyle name="60% - Ênfase 1" xfId="40" builtinId="32"/>
    <cellStyle name="20% - Ênfase 6" xfId="41" builtinId="50"/>
    <cellStyle name="Ênfase 2" xfId="42" builtinId="33"/>
    <cellStyle name="20% - Ênfase 2" xfId="43" builtinId="34"/>
    <cellStyle name="60% - Ênfase 2" xfId="44" builtinId="36"/>
    <cellStyle name="40% - Ênfase 3" xfId="45" builtinId="39"/>
    <cellStyle name="60% - Ênfase 3" xfId="46" builtinId="40"/>
    <cellStyle name="20% - Ênfase 4" xfId="47" builtinId="42"/>
    <cellStyle name="60% - Ênfase 4" xfId="48" builtinId="44"/>
    <cellStyle name="40% - Ênfase 5" xfId="49" builtinId="47"/>
    <cellStyle name="60% - Ênfase 5" xfId="50" builtinId="48"/>
    <cellStyle name="60% - Ênfase 6" xfId="51" builtinId="52"/>
  </cellStyles>
  <dxfs count="2">
    <dxf>
      <font>
        <b val="1"/>
        <i val="0"/>
      </font>
    </dxf>
    <dxf>
      <font>
        <b val="1"/>
        <i val="0"/>
        <color indexed="9"/>
      </font>
      <fill>
        <patternFill patternType="none"/>
      </fill>
      <border>
        <left/>
        <right/>
        <top style="thin">
          <color auto="1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2</xdr:col>
      <xdr:colOff>1066165</xdr:colOff>
      <xdr:row>6</xdr:row>
      <xdr:rowOff>164465</xdr:rowOff>
    </xdr:to>
    <xdr:pic>
      <xdr:nvPicPr>
        <xdr:cNvPr id="3" name="Imagem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1599565" cy="1259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1</xdr:col>
      <xdr:colOff>1085397</xdr:colOff>
      <xdr:row>7</xdr:row>
      <xdr:rowOff>174604</xdr:rowOff>
    </xdr:to>
    <xdr:pic>
      <xdr:nvPicPr>
        <xdr:cNvPr id="2" name="Imagem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0"/>
          <a:ext cx="1599565" cy="12598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0</xdr:row>
      <xdr:rowOff>95250</xdr:rowOff>
    </xdr:from>
    <xdr:to>
      <xdr:col>2</xdr:col>
      <xdr:colOff>353347</xdr:colOff>
      <xdr:row>5</xdr:row>
      <xdr:rowOff>88879</xdr:rowOff>
    </xdr:to>
    <xdr:pic>
      <xdr:nvPicPr>
        <xdr:cNvPr id="9" name="Imagem 8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95250"/>
          <a:ext cx="1200785" cy="9550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mslbaraldi\Desktop\2020_Projeto_Jardim%20S&#227;o%20Roberto\PAV%20S&#195;O%20ROBERTO%20PT%201072113%2026%209035182020\PLANILHA%20M&#218;LTIPLA%20V3.0.5%20-%20PT%201%20S&#195;O%20ROBERT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view="pageBreakPreview" zoomScaleNormal="100" zoomScaleSheetLayoutView="100" workbookViewId="0">
      <selection activeCell="G38" sqref="G38"/>
    </sheetView>
  </sheetViews>
  <sheetFormatPr defaultColWidth="9.14285714285714" defaultRowHeight="15"/>
  <cols>
    <col min="1" max="1" width="9.14285714285714" style="86"/>
    <col min="2" max="2" width="0.704761904761905" style="86" hidden="1" customWidth="1"/>
    <col min="3" max="3" width="17.1428571428571" style="87" customWidth="1"/>
    <col min="4" max="4" width="52.5714285714286" style="86" customWidth="1"/>
    <col min="5" max="5" width="10.4285714285714" style="86" customWidth="1"/>
    <col min="6" max="6" width="6.28571428571429" style="86" customWidth="1"/>
    <col min="7" max="8" width="13" style="86" customWidth="1"/>
    <col min="9" max="9" width="15.2857142857143" style="86" customWidth="1"/>
    <col min="10" max="10" width="16.8571428571429" style="86" customWidth="1"/>
    <col min="11" max="16384" width="9.14285714285714" style="86"/>
  </cols>
  <sheetData>
    <row r="1" spans="1:10">
      <c r="A1" s="84"/>
      <c r="B1"/>
      <c r="C1"/>
      <c r="D1"/>
      <c r="E1" s="88"/>
      <c r="F1"/>
      <c r="G1"/>
      <c r="H1"/>
      <c r="I1"/>
      <c r="J1"/>
    </row>
    <row r="2" spans="1:10">
      <c r="A2" s="84"/>
      <c r="B2"/>
      <c r="C2"/>
      <c r="D2" s="51" t="s">
        <v>0</v>
      </c>
      <c r="E2" s="88"/>
      <c r="F2"/>
      <c r="G2"/>
      <c r="H2"/>
      <c r="I2"/>
      <c r="J2"/>
    </row>
    <row r="3" spans="1:10">
      <c r="A3" s="84"/>
      <c r="B3"/>
      <c r="C3"/>
      <c r="D3"/>
      <c r="E3" s="88"/>
      <c r="F3"/>
      <c r="G3"/>
      <c r="H3"/>
      <c r="I3"/>
      <c r="J3"/>
    </row>
    <row r="4" spans="1:10">
      <c r="A4" s="84"/>
      <c r="B4"/>
      <c r="C4"/>
      <c r="D4" t="s">
        <v>1</v>
      </c>
      <c r="E4" s="88"/>
      <c r="F4"/>
      <c r="G4"/>
      <c r="H4"/>
      <c r="I4"/>
      <c r="J4"/>
    </row>
    <row r="5" spans="1:10">
      <c r="A5" s="84"/>
      <c r="B5"/>
      <c r="C5"/>
      <c r="D5" t="s">
        <v>2</v>
      </c>
      <c r="E5" s="88"/>
      <c r="F5"/>
      <c r="G5"/>
      <c r="H5"/>
      <c r="I5"/>
      <c r="J5"/>
    </row>
    <row r="6" spans="1:10">
      <c r="A6" s="84"/>
      <c r="B6"/>
      <c r="C6"/>
      <c r="D6" t="s">
        <v>3</v>
      </c>
      <c r="E6" s="88"/>
      <c r="F6"/>
      <c r="G6"/>
      <c r="H6"/>
      <c r="I6"/>
      <c r="J6"/>
    </row>
    <row r="7" spans="1:10">
      <c r="A7" s="84"/>
      <c r="B7"/>
      <c r="C7"/>
      <c r="D7" t="s">
        <v>4</v>
      </c>
      <c r="E7" s="88"/>
      <c r="F7"/>
      <c r="G7"/>
      <c r="H7"/>
      <c r="I7"/>
      <c r="J7"/>
    </row>
    <row r="8" ht="15.75" spans="1:10">
      <c r="A8" s="84"/>
      <c r="B8"/>
      <c r="C8"/>
      <c r="D8"/>
      <c r="E8" s="88"/>
      <c r="F8"/>
      <c r="G8"/>
      <c r="H8"/>
      <c r="I8"/>
      <c r="J8"/>
    </row>
    <row r="9" ht="30.75" spans="1:10">
      <c r="A9" s="89" t="s">
        <v>5</v>
      </c>
      <c r="B9" s="89"/>
      <c r="C9" s="89" t="s">
        <v>6</v>
      </c>
      <c r="D9" s="89" t="s">
        <v>7</v>
      </c>
      <c r="E9" s="90" t="s">
        <v>8</v>
      </c>
      <c r="F9" s="89" t="s">
        <v>9</v>
      </c>
      <c r="G9" s="89" t="s">
        <v>10</v>
      </c>
      <c r="H9" s="89" t="s">
        <v>11</v>
      </c>
      <c r="I9" s="89" t="s">
        <v>12</v>
      </c>
      <c r="J9" s="89" t="s">
        <v>13</v>
      </c>
    </row>
    <row r="10" ht="15.75" spans="1:10">
      <c r="A10" s="91">
        <v>1</v>
      </c>
      <c r="B10" s="92"/>
      <c r="C10" s="92"/>
      <c r="D10" s="93" t="s">
        <v>14</v>
      </c>
      <c r="E10" s="92"/>
      <c r="F10" s="92"/>
      <c r="G10" s="92"/>
      <c r="H10" s="92"/>
      <c r="I10" s="92"/>
      <c r="J10" s="116">
        <v>1712.46</v>
      </c>
    </row>
    <row r="11" ht="42.75" spans="1:10">
      <c r="A11" s="94" t="s">
        <v>15</v>
      </c>
      <c r="B11" s="95"/>
      <c r="C11" s="96" t="s">
        <v>16</v>
      </c>
      <c r="D11" s="95" t="s">
        <v>17</v>
      </c>
      <c r="E11" s="97">
        <v>6</v>
      </c>
      <c r="F11" s="96" t="s">
        <v>18</v>
      </c>
      <c r="G11" s="97" t="s">
        <v>19</v>
      </c>
      <c r="H11" s="98">
        <v>0.2685</v>
      </c>
      <c r="I11" s="97" t="s">
        <v>20</v>
      </c>
      <c r="J11" s="117">
        <v>1712.46</v>
      </c>
    </row>
    <row r="12" ht="15.75" spans="1:10">
      <c r="A12" s="99">
        <v>2</v>
      </c>
      <c r="B12" s="100"/>
      <c r="C12" s="100"/>
      <c r="D12" s="101" t="s">
        <v>21</v>
      </c>
      <c r="E12" s="100"/>
      <c r="F12" s="100"/>
      <c r="G12" s="100"/>
      <c r="H12" s="100"/>
      <c r="I12" s="100"/>
      <c r="J12" s="118">
        <v>26900.57</v>
      </c>
    </row>
    <row r="13" ht="42.75" spans="1:10">
      <c r="A13" s="102" t="s">
        <v>22</v>
      </c>
      <c r="B13" s="103"/>
      <c r="C13" s="104" t="s">
        <v>23</v>
      </c>
      <c r="D13" s="103" t="s">
        <v>24</v>
      </c>
      <c r="E13" s="105">
        <v>3262.51</v>
      </c>
      <c r="F13" s="104" t="s">
        <v>18</v>
      </c>
      <c r="G13" s="106" t="s">
        <v>25</v>
      </c>
      <c r="H13" s="107">
        <v>0.2685</v>
      </c>
      <c r="I13" s="106" t="s">
        <v>26</v>
      </c>
      <c r="J13" s="119">
        <v>26687.33</v>
      </c>
    </row>
    <row r="14" ht="57" spans="1:10">
      <c r="A14" s="102" t="s">
        <v>27</v>
      </c>
      <c r="B14" s="103"/>
      <c r="C14" s="104" t="s">
        <v>28</v>
      </c>
      <c r="D14" s="103" t="s">
        <v>29</v>
      </c>
      <c r="E14" s="106">
        <v>495.9</v>
      </c>
      <c r="F14" s="104" t="s">
        <v>30</v>
      </c>
      <c r="G14" s="106" t="s">
        <v>31</v>
      </c>
      <c r="H14" s="107">
        <v>0.2685</v>
      </c>
      <c r="I14" s="106" t="s">
        <v>32</v>
      </c>
      <c r="J14" s="120">
        <v>213.24</v>
      </c>
    </row>
    <row r="15" ht="15.75" spans="1:10">
      <c r="A15" s="99">
        <v>3</v>
      </c>
      <c r="B15" s="100"/>
      <c r="C15" s="100"/>
      <c r="D15" s="101" t="s">
        <v>33</v>
      </c>
      <c r="E15" s="100"/>
      <c r="F15" s="100"/>
      <c r="G15" s="100"/>
      <c r="H15" s="100"/>
      <c r="I15" s="100"/>
      <c r="J15" s="118">
        <v>309626.09</v>
      </c>
    </row>
    <row r="16" ht="28.5" spans="1:10">
      <c r="A16" s="94" t="s">
        <v>34</v>
      </c>
      <c r="B16" s="95"/>
      <c r="C16" s="96" t="s">
        <v>35</v>
      </c>
      <c r="D16" s="95" t="s">
        <v>36</v>
      </c>
      <c r="E16" s="108">
        <v>3262.51</v>
      </c>
      <c r="F16" s="96" t="s">
        <v>18</v>
      </c>
      <c r="G16" s="97" t="s">
        <v>37</v>
      </c>
      <c r="H16" s="98">
        <v>0.2685</v>
      </c>
      <c r="I16" s="97" t="s">
        <v>38</v>
      </c>
      <c r="J16" s="117">
        <v>9461.28</v>
      </c>
    </row>
    <row r="17" ht="42.75" spans="1:10">
      <c r="A17" s="94" t="s">
        <v>39</v>
      </c>
      <c r="B17" s="95"/>
      <c r="C17" s="96" t="s">
        <v>40</v>
      </c>
      <c r="D17" s="95" t="s">
        <v>41</v>
      </c>
      <c r="E17" s="97">
        <v>97.87</v>
      </c>
      <c r="F17" s="96" t="s">
        <v>42</v>
      </c>
      <c r="G17" s="97" t="s">
        <v>43</v>
      </c>
      <c r="H17" s="98">
        <v>0.2685</v>
      </c>
      <c r="I17" s="97" t="s">
        <v>44</v>
      </c>
      <c r="J17" s="117">
        <v>133894.97</v>
      </c>
    </row>
    <row r="18" ht="57" spans="1:10">
      <c r="A18" s="94" t="s">
        <v>45</v>
      </c>
      <c r="B18" s="95"/>
      <c r="C18" s="96" t="s">
        <v>28</v>
      </c>
      <c r="D18" s="95" t="s">
        <v>29</v>
      </c>
      <c r="E18" s="108">
        <v>6910.6</v>
      </c>
      <c r="F18" s="96" t="s">
        <v>30</v>
      </c>
      <c r="G18" s="97" t="s">
        <v>31</v>
      </c>
      <c r="H18" s="98">
        <v>0.2685</v>
      </c>
      <c r="I18" s="97" t="s">
        <v>32</v>
      </c>
      <c r="J18" s="117">
        <v>2971.56</v>
      </c>
    </row>
    <row r="19" ht="28.5" spans="1:10">
      <c r="A19" s="94" t="s">
        <v>46</v>
      </c>
      <c r="B19" s="95"/>
      <c r="C19" s="96" t="s">
        <v>35</v>
      </c>
      <c r="D19" s="95" t="s">
        <v>36</v>
      </c>
      <c r="E19" s="108">
        <v>3467.16</v>
      </c>
      <c r="F19" s="96" t="s">
        <v>18</v>
      </c>
      <c r="G19" s="97" t="s">
        <v>37</v>
      </c>
      <c r="H19" s="98">
        <v>0.2685</v>
      </c>
      <c r="I19" s="97" t="s">
        <v>38</v>
      </c>
      <c r="J19" s="117">
        <v>10054.76</v>
      </c>
    </row>
    <row r="20" ht="42.75" spans="1:10">
      <c r="A20" s="94" t="s">
        <v>47</v>
      </c>
      <c r="B20" s="95"/>
      <c r="C20" s="96" t="s">
        <v>48</v>
      </c>
      <c r="D20" s="95" t="s">
        <v>49</v>
      </c>
      <c r="E20" s="97">
        <v>104.01</v>
      </c>
      <c r="F20" s="96" t="s">
        <v>42</v>
      </c>
      <c r="G20" s="97" t="s">
        <v>50</v>
      </c>
      <c r="H20" s="98">
        <v>0.2685</v>
      </c>
      <c r="I20" s="97" t="s">
        <v>51</v>
      </c>
      <c r="J20" s="117">
        <v>150085.39</v>
      </c>
    </row>
    <row r="21" ht="57" spans="1:10">
      <c r="A21" s="94" t="s">
        <v>52</v>
      </c>
      <c r="B21" s="95"/>
      <c r="C21" s="96" t="s">
        <v>28</v>
      </c>
      <c r="D21" s="95" t="s">
        <v>29</v>
      </c>
      <c r="E21" s="108">
        <v>7344.49</v>
      </c>
      <c r="F21" s="96" t="s">
        <v>30</v>
      </c>
      <c r="G21" s="97" t="s">
        <v>31</v>
      </c>
      <c r="H21" s="98">
        <v>0.2685</v>
      </c>
      <c r="I21" s="97" t="s">
        <v>32</v>
      </c>
      <c r="J21" s="117">
        <v>3158.13</v>
      </c>
    </row>
    <row r="22" ht="15.75" spans="1:10">
      <c r="A22" s="99">
        <v>4</v>
      </c>
      <c r="B22" s="100"/>
      <c r="C22" s="100"/>
      <c r="D22" s="101" t="s">
        <v>53</v>
      </c>
      <c r="E22" s="100"/>
      <c r="F22" s="100"/>
      <c r="G22" s="100"/>
      <c r="H22" s="100"/>
      <c r="I22" s="100"/>
      <c r="J22" s="118">
        <v>8390.31</v>
      </c>
    </row>
    <row r="23" ht="42.75" spans="1:10">
      <c r="A23" s="102" t="s">
        <v>54</v>
      </c>
      <c r="B23" s="103"/>
      <c r="C23" s="104" t="s">
        <v>55</v>
      </c>
      <c r="D23" s="103" t="s">
        <v>56</v>
      </c>
      <c r="E23" s="105">
        <v>1100.11</v>
      </c>
      <c r="F23" s="104" t="s">
        <v>57</v>
      </c>
      <c r="G23" s="106" t="s">
        <v>58</v>
      </c>
      <c r="H23" s="107">
        <v>0.2685</v>
      </c>
      <c r="I23" s="106" t="s">
        <v>59</v>
      </c>
      <c r="J23" s="119">
        <v>5445.54</v>
      </c>
    </row>
    <row r="24" ht="42.75" spans="1:10">
      <c r="A24" s="102" t="s">
        <v>60</v>
      </c>
      <c r="B24" s="103"/>
      <c r="C24" s="104" t="s">
        <v>61</v>
      </c>
      <c r="D24" s="103" t="s">
        <v>62</v>
      </c>
      <c r="E24" s="106">
        <v>106.54</v>
      </c>
      <c r="F24" s="104" t="s">
        <v>18</v>
      </c>
      <c r="G24" s="106" t="s">
        <v>63</v>
      </c>
      <c r="H24" s="107">
        <v>0.2685</v>
      </c>
      <c r="I24" s="106" t="s">
        <v>64</v>
      </c>
      <c r="J24" s="119">
        <v>2944.77</v>
      </c>
    </row>
    <row r="25" ht="15.75" spans="1:10">
      <c r="A25" s="99">
        <v>5</v>
      </c>
      <c r="B25" s="100"/>
      <c r="C25" s="100"/>
      <c r="D25" s="101" t="s">
        <v>65</v>
      </c>
      <c r="E25" s="100"/>
      <c r="F25" s="100"/>
      <c r="G25" s="100"/>
      <c r="H25" s="100"/>
      <c r="I25" s="100"/>
      <c r="J25" s="118">
        <v>16672.15</v>
      </c>
    </row>
    <row r="26" ht="85.5" spans="1:10">
      <c r="A26" s="94" t="s">
        <v>66</v>
      </c>
      <c r="B26" s="95"/>
      <c r="C26" s="96" t="s">
        <v>67</v>
      </c>
      <c r="D26" s="95" t="s">
        <v>68</v>
      </c>
      <c r="E26" s="97">
        <v>157.97</v>
      </c>
      <c r="F26" s="96" t="s">
        <v>57</v>
      </c>
      <c r="G26" s="97" t="s">
        <v>69</v>
      </c>
      <c r="H26" s="98">
        <v>0.2685</v>
      </c>
      <c r="I26" s="97" t="s">
        <v>70</v>
      </c>
      <c r="J26" s="117">
        <v>8039.09</v>
      </c>
    </row>
    <row r="27" ht="43.5" spans="1:10">
      <c r="A27" s="109" t="s">
        <v>71</v>
      </c>
      <c r="B27" s="110"/>
      <c r="C27" s="111" t="s">
        <v>72</v>
      </c>
      <c r="D27" s="110" t="s">
        <v>73</v>
      </c>
      <c r="E27" s="112">
        <v>157.97</v>
      </c>
      <c r="F27" s="111" t="s">
        <v>57</v>
      </c>
      <c r="G27" s="112" t="s">
        <v>74</v>
      </c>
      <c r="H27" s="113">
        <v>0.2685</v>
      </c>
      <c r="I27" s="112" t="s">
        <v>75</v>
      </c>
      <c r="J27" s="121">
        <v>8633.06</v>
      </c>
    </row>
    <row r="28" ht="15.75"/>
    <row r="29" ht="16.5" spans="1:10">
      <c r="A29" s="114" t="s">
        <v>76</v>
      </c>
      <c r="B29" s="115"/>
      <c r="C29" s="115"/>
      <c r="D29" s="115"/>
      <c r="E29" s="115"/>
      <c r="F29" s="115"/>
      <c r="G29" s="115"/>
      <c r="H29" s="115"/>
      <c r="I29" s="115"/>
      <c r="J29" s="122" t="s">
        <v>77</v>
      </c>
    </row>
    <row r="32" spans="3:3">
      <c r="C32" s="87" t="str">
        <f>'Cronograma Fisico Financeiro'!C22</f>
        <v>Carlos Eduardo Mazzetto</v>
      </c>
    </row>
    <row r="33" spans="3:3">
      <c r="C33" s="87" t="str">
        <f>'Cronograma Fisico Financeiro'!C23</f>
        <v>Engenheiro Civil - SMDU</v>
      </c>
    </row>
    <row r="34" spans="3:3">
      <c r="C34" s="87" t="str">
        <f>'Cronograma Fisico Financeiro'!C24</f>
        <v>ART 28027230211275336</v>
      </c>
    </row>
  </sheetData>
  <mergeCells count="1">
    <mergeCell ref="A29:I29"/>
  </mergeCells>
  <pageMargins left="0.75" right="0.75" top="1" bottom="1" header="0.511805555555556" footer="0.511805555555556"/>
  <pageSetup paperSize="9" scale="5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24"/>
  <sheetViews>
    <sheetView view="pageBreakPreview" zoomScaleNormal="100" zoomScaleSheetLayoutView="100" workbookViewId="0">
      <selection activeCell="C26" sqref="C26"/>
    </sheetView>
  </sheetViews>
  <sheetFormatPr defaultColWidth="9" defaultRowHeight="15"/>
  <cols>
    <col min="2" max="2" width="35.1428571428571" customWidth="1"/>
    <col min="3" max="3" width="15.4285714285714" customWidth="1"/>
    <col min="4" max="4" width="12.7142857142857" customWidth="1"/>
    <col min="5" max="5" width="10.7142857142857" customWidth="1"/>
    <col min="7" max="7" width="12.5714285714286" customWidth="1"/>
    <col min="9" max="9" width="11.7142857142857" customWidth="1"/>
    <col min="11" max="11" width="13.7142857142857" customWidth="1"/>
    <col min="13" max="13" width="12.7142857142857" customWidth="1"/>
    <col min="15" max="15" width="12.7142857142857" customWidth="1"/>
  </cols>
  <sheetData>
    <row r="3" spans="4:10">
      <c r="D3" s="51" t="s">
        <v>78</v>
      </c>
      <c r="E3" s="51"/>
      <c r="F3" s="51"/>
      <c r="G3" s="51"/>
      <c r="H3" s="51"/>
      <c r="I3" s="51"/>
      <c r="J3" s="51"/>
    </row>
    <row r="5" spans="4:4">
      <c r="D5" t="str">
        <f>'RECAPE DR CARLOS BURGOS'!D4</f>
        <v>Obra:- RECAPE DE TRECHO DA AV DR CARLOS BURGOS </v>
      </c>
    </row>
    <row r="6" spans="4:4">
      <c r="D6" t="str">
        <f>'RECAPE DR CARLOS BURGOS'!D5</f>
        <v>Local :- Av Dr. Carlos Burgos trecho do Posto de Saude</v>
      </c>
    </row>
    <row r="7" spans="4:4">
      <c r="D7" t="str">
        <f>'RECAPE DR CARLOS BURGOS'!D6</f>
        <v>Bases:- SINAPI - Boletim 07/2021; SIURB 01/2021 e CDHU Bol 183 de 08/2021</v>
      </c>
    </row>
    <row r="8" spans="4:4">
      <c r="D8" t="str">
        <f>'RECAPE DR CARLOS BURGOS'!D7</f>
        <v>Data planilha 15/10/2021</v>
      </c>
    </row>
    <row r="9" ht="15.75"/>
    <row r="10" ht="15.75" spans="1:24">
      <c r="A10" s="51"/>
      <c r="B10" s="51"/>
      <c r="C10" s="51"/>
      <c r="D10" s="51"/>
      <c r="E10" s="52" t="s">
        <v>79</v>
      </c>
      <c r="F10" s="53"/>
      <c r="G10" s="52" t="s">
        <v>80</v>
      </c>
      <c r="H10" s="53"/>
      <c r="I10" s="52" t="s">
        <v>81</v>
      </c>
      <c r="J10" s="53"/>
      <c r="K10" s="52" t="s">
        <v>82</v>
      </c>
      <c r="L10" s="53"/>
      <c r="M10" s="52" t="s">
        <v>83</v>
      </c>
      <c r="N10" s="53"/>
      <c r="O10" s="52" t="s">
        <v>84</v>
      </c>
      <c r="P10" s="53"/>
      <c r="Q10" s="84"/>
      <c r="R10" s="84"/>
      <c r="S10" s="84"/>
      <c r="T10" s="84"/>
      <c r="U10" s="84"/>
      <c r="V10" s="84"/>
      <c r="W10" s="84"/>
      <c r="X10" s="84"/>
    </row>
    <row r="11" ht="15.75" spans="1:24">
      <c r="A11" s="54" t="s">
        <v>5</v>
      </c>
      <c r="B11" s="55" t="s">
        <v>85</v>
      </c>
      <c r="C11" s="55" t="s">
        <v>86</v>
      </c>
      <c r="D11" s="56" t="s">
        <v>87</v>
      </c>
      <c r="E11" s="57" t="s">
        <v>88</v>
      </c>
      <c r="F11" s="58" t="s">
        <v>87</v>
      </c>
      <c r="G11" s="57" t="s">
        <v>88</v>
      </c>
      <c r="H11" s="58" t="s">
        <v>87</v>
      </c>
      <c r="I11" s="57" t="s">
        <v>88</v>
      </c>
      <c r="J11" s="58" t="s">
        <v>87</v>
      </c>
      <c r="K11" s="57" t="s">
        <v>88</v>
      </c>
      <c r="L11" s="58" t="s">
        <v>87</v>
      </c>
      <c r="M11" s="57" t="s">
        <v>88</v>
      </c>
      <c r="N11" s="58" t="s">
        <v>87</v>
      </c>
      <c r="O11" s="57" t="s">
        <v>88</v>
      </c>
      <c r="P11" s="58" t="s">
        <v>87</v>
      </c>
      <c r="Q11" s="85"/>
      <c r="R11" s="85"/>
      <c r="S11" s="85"/>
      <c r="T11" s="85"/>
      <c r="U11" s="85"/>
      <c r="V11" s="85"/>
      <c r="W11" s="85"/>
      <c r="X11" s="85"/>
    </row>
    <row r="12" spans="1:16">
      <c r="A12" s="59">
        <f>'RECAPE DR CARLOS BURGOS'!A10</f>
        <v>1</v>
      </c>
      <c r="B12" s="60" t="str">
        <f>'RECAPE DR CARLOS BURGOS'!D10</f>
        <v>Serviços Iniciais</v>
      </c>
      <c r="C12" s="61">
        <f>'RECAPE DR CARLOS BURGOS'!J10</f>
        <v>1712.46</v>
      </c>
      <c r="D12" s="62">
        <f>C12/C17</f>
        <v>0.00471360460364637</v>
      </c>
      <c r="E12" s="61">
        <f>C12</f>
        <v>1712.46</v>
      </c>
      <c r="F12" s="63">
        <f>E12/C12</f>
        <v>1</v>
      </c>
      <c r="G12" s="60"/>
      <c r="H12" s="60"/>
      <c r="I12" s="60"/>
      <c r="J12" s="60"/>
      <c r="K12" s="60"/>
      <c r="L12" s="60"/>
      <c r="M12" s="60"/>
      <c r="N12" s="60"/>
      <c r="O12" s="60"/>
      <c r="P12" s="78"/>
    </row>
    <row r="13" spans="1:16">
      <c r="A13" s="64">
        <f>'RECAPE DR CARLOS BURGOS'!A12</f>
        <v>2</v>
      </c>
      <c r="B13" s="65" t="str">
        <f>'RECAPE DR CARLOS BURGOS'!D12</f>
        <v>Demolições e Retiradas</v>
      </c>
      <c r="C13" s="66">
        <f>'RECAPE DR CARLOS BURGOS'!J12</f>
        <v>26900.57</v>
      </c>
      <c r="D13" s="67">
        <f>C13/C17</f>
        <v>0.0740447371574877</v>
      </c>
      <c r="E13" s="65"/>
      <c r="F13" s="65"/>
      <c r="G13" s="66">
        <v>26900.57</v>
      </c>
      <c r="H13" s="67">
        <f>100%</f>
        <v>1</v>
      </c>
      <c r="I13" s="66"/>
      <c r="J13" s="67"/>
      <c r="K13" s="65"/>
      <c r="L13" s="65"/>
      <c r="M13" s="65"/>
      <c r="N13" s="65"/>
      <c r="O13" s="65"/>
      <c r="P13" s="79"/>
    </row>
    <row r="14" spans="1:16">
      <c r="A14" s="64">
        <f>'RECAPE DR CARLOS BURGOS'!A15</f>
        <v>3</v>
      </c>
      <c r="B14" s="65" t="str">
        <f>'RECAPE DR CARLOS BURGOS'!D15</f>
        <v>Pavimentação</v>
      </c>
      <c r="C14" s="66">
        <f>'RECAPE DR CARLOS BURGOS'!J15</f>
        <v>309626.09</v>
      </c>
      <c r="D14" s="67">
        <f>C14/C17</f>
        <v>0.852256381599001</v>
      </c>
      <c r="E14" s="65"/>
      <c r="F14" s="65"/>
      <c r="G14" s="65"/>
      <c r="H14" s="65"/>
      <c r="I14" s="65"/>
      <c r="J14" s="65"/>
      <c r="K14" s="66">
        <f>C14/2</f>
        <v>154813.045</v>
      </c>
      <c r="L14" s="67">
        <f>K14/C14</f>
        <v>0.5</v>
      </c>
      <c r="M14" s="66">
        <f>C14/2</f>
        <v>154813.045</v>
      </c>
      <c r="N14" s="67">
        <f>M14/C14</f>
        <v>0.5</v>
      </c>
      <c r="O14" s="65"/>
      <c r="P14" s="79"/>
    </row>
    <row r="15" spans="1:16">
      <c r="A15" s="64">
        <f>'RECAPE DR CARLOS BURGOS'!A22</f>
        <v>4</v>
      </c>
      <c r="B15" s="65" t="str">
        <f>'RECAPE DR CARLOS BURGOS'!D22</f>
        <v>Sinalização</v>
      </c>
      <c r="C15" s="66">
        <f>'RECAPE DR CARLOS BURGOS'!J22</f>
        <v>8390.31</v>
      </c>
      <c r="D15" s="67">
        <f>C15/C17</f>
        <v>0.0230946146724713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>
        <f>C15</f>
        <v>8390.31</v>
      </c>
      <c r="P15" s="80">
        <v>1</v>
      </c>
    </row>
    <row r="16" ht="15.75" spans="1:16">
      <c r="A16" s="68">
        <v>5</v>
      </c>
      <c r="B16" s="69" t="str">
        <f>'RECAPE DR CARLOS BURGOS'!D25</f>
        <v>Drenagem</v>
      </c>
      <c r="C16" s="70">
        <f>'RECAPE DR CARLOS BURGOS'!J25</f>
        <v>16672.15</v>
      </c>
      <c r="D16" s="71">
        <f>C16/C17</f>
        <v>0.0458906619673936</v>
      </c>
      <c r="E16" s="69"/>
      <c r="F16" s="69"/>
      <c r="G16" s="70"/>
      <c r="H16" s="72"/>
      <c r="I16" s="70">
        <f>C16</f>
        <v>16672.15</v>
      </c>
      <c r="J16" s="71">
        <f>I16/C16</f>
        <v>1</v>
      </c>
      <c r="K16" s="69"/>
      <c r="L16" s="69"/>
      <c r="M16" s="69"/>
      <c r="N16" s="69"/>
      <c r="O16" s="70"/>
      <c r="P16" s="81"/>
    </row>
    <row r="17" spans="1:16">
      <c r="A17" s="73"/>
      <c r="B17" s="60" t="s">
        <v>89</v>
      </c>
      <c r="C17" s="61">
        <f>SUM(C12:C16)</f>
        <v>363301.58</v>
      </c>
      <c r="D17" s="62">
        <f>SUM(D12:D16)</f>
        <v>1</v>
      </c>
      <c r="E17" s="61">
        <f>SUM(E12:E15)</f>
        <v>1712.46</v>
      </c>
      <c r="F17" s="62">
        <f>E17/C17</f>
        <v>0.00471360460364637</v>
      </c>
      <c r="G17" s="61">
        <f>G13</f>
        <v>26900.57</v>
      </c>
      <c r="H17" s="62">
        <v>0.074</v>
      </c>
      <c r="I17" s="61">
        <f>SUM(I16:I16)</f>
        <v>16672.15</v>
      </c>
      <c r="J17" s="62">
        <f>I17/C17</f>
        <v>0.0458906619673936</v>
      </c>
      <c r="K17" s="61">
        <f>SUM(K14:K16)</f>
        <v>154813.045</v>
      </c>
      <c r="L17" s="62">
        <f>K17/C17</f>
        <v>0.426128190799501</v>
      </c>
      <c r="M17" s="61">
        <f>SUM(M14:M15)</f>
        <v>154813.045</v>
      </c>
      <c r="N17" s="62">
        <f>M17/C17</f>
        <v>0.426128190799501</v>
      </c>
      <c r="O17" s="61">
        <f>SUM(O15)</f>
        <v>8390.31</v>
      </c>
      <c r="P17" s="82">
        <f>O17/C17</f>
        <v>0.0230946146724713</v>
      </c>
    </row>
    <row r="18" ht="15.75" spans="1:16">
      <c r="A18" s="74"/>
      <c r="B18" s="75" t="s">
        <v>90</v>
      </c>
      <c r="C18" s="75"/>
      <c r="D18" s="75"/>
      <c r="E18" s="76">
        <f>E17</f>
        <v>1712.46</v>
      </c>
      <c r="F18" s="77">
        <f>F17</f>
        <v>0.00471360460364637</v>
      </c>
      <c r="G18" s="76">
        <f>E18+G17</f>
        <v>28613.03</v>
      </c>
      <c r="H18" s="77">
        <f>G18/C17</f>
        <v>0.0787583417611341</v>
      </c>
      <c r="I18" s="76">
        <f>G18+I17</f>
        <v>45285.18</v>
      </c>
      <c r="J18" s="77">
        <f>H18+J17</f>
        <v>0.124649003728528</v>
      </c>
      <c r="K18" s="76">
        <f>I18+K17</f>
        <v>200098.225</v>
      </c>
      <c r="L18" s="77">
        <f>K18/C17</f>
        <v>0.550777194528028</v>
      </c>
      <c r="M18" s="76">
        <f>K18+M17</f>
        <v>354911.27</v>
      </c>
      <c r="N18" s="77">
        <f>M18/C17</f>
        <v>0.976905385327529</v>
      </c>
      <c r="O18" s="76">
        <f>M18+O17</f>
        <v>363301.58</v>
      </c>
      <c r="P18" s="83">
        <f>N18+P17</f>
        <v>1</v>
      </c>
    </row>
    <row r="22" spans="3:3">
      <c r="C22" t="s">
        <v>91</v>
      </c>
    </row>
    <row r="23" spans="3:3">
      <c r="C23" t="s">
        <v>92</v>
      </c>
    </row>
    <row r="24" spans="3:3">
      <c r="C24" t="s">
        <v>93</v>
      </c>
    </row>
  </sheetData>
  <mergeCells count="11">
    <mergeCell ref="D3:J3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</mergeCells>
  <pageMargins left="0.511805555555556" right="0.511805555555556" top="0.786805555555556" bottom="0.786805555555556" header="0.313888888888889" footer="0.313888888888889"/>
  <pageSetup paperSize="9" scale="67" orientation="landscape"/>
  <headerFooter/>
  <colBreaks count="1" manualBreakCount="1">
    <brk id="16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view="pageBreakPreview" zoomScaleNormal="100" zoomScaleSheetLayoutView="100" topLeftCell="A14" workbookViewId="0">
      <selection activeCell="N47" sqref="N47"/>
    </sheetView>
  </sheetViews>
  <sheetFormatPr defaultColWidth="9" defaultRowHeight="15"/>
  <cols>
    <col min="5" max="5" width="16.5714285714286" customWidth="1"/>
    <col min="8" max="8" width="17.5714285714286" customWidth="1"/>
  </cols>
  <sheetData>
    <row r="1" ht="15.75" spans="1:10">
      <c r="A1" s="1"/>
      <c r="B1" s="1"/>
      <c r="C1" s="1"/>
      <c r="D1" s="1"/>
      <c r="E1" s="1"/>
      <c r="F1" s="2" t="s">
        <v>94</v>
      </c>
      <c r="G1" s="1"/>
      <c r="H1" s="1"/>
      <c r="I1" s="41" t="s">
        <v>95</v>
      </c>
      <c r="J1" s="41"/>
    </row>
    <row r="2" spans="1:10">
      <c r="A2" s="1"/>
      <c r="B2" s="1"/>
      <c r="C2" s="1"/>
      <c r="D2" s="1"/>
      <c r="E2" s="1"/>
      <c r="F2" s="1"/>
      <c r="G2" s="1"/>
      <c r="H2" s="1"/>
      <c r="I2" s="42" t="s">
        <v>96</v>
      </c>
      <c r="J2" s="42"/>
    </row>
    <row r="3" spans="1:10">
      <c r="A3" s="1"/>
      <c r="B3" s="1"/>
      <c r="C3" s="1"/>
      <c r="D3" s="1"/>
      <c r="E3" s="1"/>
      <c r="F3" s="1"/>
      <c r="G3" s="1"/>
      <c r="H3" s="1"/>
      <c r="I3" s="43"/>
      <c r="J3" s="43"/>
    </row>
    <row r="4" spans="1:10">
      <c r="A4" s="1"/>
      <c r="B4" s="1"/>
      <c r="C4" s="1"/>
      <c r="D4" s="1"/>
      <c r="E4" s="1"/>
      <c r="F4" s="1"/>
      <c r="G4" s="1"/>
      <c r="H4" s="1"/>
      <c r="I4" s="43"/>
      <c r="J4" s="43"/>
    </row>
    <row r="5" spans="1:10">
      <c r="A5" s="1"/>
      <c r="B5" s="1"/>
      <c r="C5" s="1"/>
      <c r="D5" s="1"/>
      <c r="E5" s="1"/>
      <c r="F5" s="1"/>
      <c r="G5" s="1"/>
      <c r="H5" s="1"/>
      <c r="I5" s="43"/>
      <c r="J5" s="43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6">
      <c r="A7" s="3" t="s">
        <v>97</v>
      </c>
      <c r="B7" s="3"/>
      <c r="C7" s="3"/>
      <c r="D7" s="3"/>
      <c r="E7" s="3"/>
      <c r="F7" s="3"/>
    </row>
    <row r="8" customHeight="1" spans="1:6">
      <c r="A8" s="4" t="s">
        <v>98</v>
      </c>
      <c r="B8" s="4"/>
      <c r="C8" s="4"/>
      <c r="D8" s="4"/>
      <c r="E8" s="4"/>
      <c r="F8" s="4"/>
    </row>
    <row r="9" ht="6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9.5" customHeight="1" spans="1:10">
      <c r="A10" s="3" t="s">
        <v>99</v>
      </c>
      <c r="B10" s="3"/>
      <c r="C10" s="3"/>
      <c r="D10" s="3"/>
      <c r="E10" s="3"/>
      <c r="F10" s="3"/>
      <c r="G10" s="3"/>
      <c r="H10" s="3"/>
      <c r="I10" s="3"/>
      <c r="J10" s="3"/>
    </row>
    <row r="11" ht="28.5" customHeight="1" spans="1:10">
      <c r="A11" s="6" t="str">
        <f>'RECAPE DR CARLOS BURGOS'!D4</f>
        <v>Obra:- RECAPE DE TRECHO DA AV DR CARLOS BURGOS </v>
      </c>
      <c r="B11" s="6"/>
      <c r="C11" s="6"/>
      <c r="D11" s="6"/>
      <c r="E11" s="6"/>
      <c r="F11" s="6"/>
      <c r="G11" s="6"/>
      <c r="H11" s="6"/>
      <c r="I11" s="6"/>
      <c r="J11" s="6"/>
    </row>
    <row r="12" ht="6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7" t="s">
        <v>100</v>
      </c>
      <c r="B13" s="7"/>
      <c r="C13" s="7"/>
      <c r="D13" s="7"/>
      <c r="E13" s="7"/>
      <c r="F13" s="7"/>
      <c r="G13" s="7"/>
      <c r="H13" s="7"/>
      <c r="I13" s="44">
        <v>0.6</v>
      </c>
      <c r="J13" s="44"/>
    </row>
    <row r="14" ht="20.25" customHeight="1" spans="1:10">
      <c r="A14" s="8" t="s">
        <v>101</v>
      </c>
      <c r="B14" s="8"/>
      <c r="C14" s="8"/>
      <c r="D14" s="8"/>
      <c r="E14" s="8"/>
      <c r="F14" s="8"/>
      <c r="G14" s="8"/>
      <c r="H14" s="8"/>
      <c r="I14" s="44">
        <v>0.05</v>
      </c>
      <c r="J14" s="44"/>
    </row>
    <row r="15" ht="7.5" customHeight="1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idden="1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15.75" spans="1:10">
      <c r="A17" s="10" t="s">
        <v>102</v>
      </c>
      <c r="B17" s="10"/>
      <c r="C17" s="10"/>
      <c r="D17" s="10"/>
      <c r="E17" s="10"/>
      <c r="F17" s="10"/>
      <c r="G17" s="10"/>
      <c r="H17" s="10"/>
      <c r="I17" s="10"/>
      <c r="J17" s="10"/>
    </row>
    <row r="18" ht="4.5" customHeight="1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3" t="s">
        <v>103</v>
      </c>
      <c r="B19" s="3"/>
      <c r="C19" s="3"/>
      <c r="D19" s="3"/>
      <c r="E19" s="3"/>
      <c r="F19" s="3"/>
      <c r="G19" s="3"/>
      <c r="H19" s="3"/>
      <c r="I19" s="3"/>
      <c r="J19" s="3"/>
    </row>
    <row r="20" ht="17.25" customHeight="1" spans="1:10">
      <c r="A20" s="11" t="s">
        <v>104</v>
      </c>
      <c r="B20" s="11"/>
      <c r="C20" s="11"/>
      <c r="D20" s="11"/>
      <c r="E20" s="11"/>
      <c r="F20" s="11"/>
      <c r="G20" s="11"/>
      <c r="H20" s="11"/>
      <c r="I20" s="11"/>
      <c r="J20" s="1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customHeight="1" spans="1:10">
      <c r="A22" s="12" t="s">
        <v>105</v>
      </c>
      <c r="B22" s="12"/>
      <c r="C22" s="12"/>
      <c r="D22" s="12"/>
      <c r="E22" s="12"/>
      <c r="F22" s="12"/>
      <c r="G22" s="12"/>
      <c r="H22" s="12"/>
      <c r="I22" s="12" t="s">
        <v>106</v>
      </c>
      <c r="J22" s="45" t="s">
        <v>107</v>
      </c>
    </row>
    <row r="23" spans="1:10">
      <c r="A23" s="12"/>
      <c r="B23" s="12"/>
      <c r="C23" s="12"/>
      <c r="D23" s="12"/>
      <c r="E23" s="12"/>
      <c r="F23" s="12"/>
      <c r="G23" s="12"/>
      <c r="H23" s="12"/>
      <c r="I23" s="12"/>
      <c r="J23" s="45"/>
    </row>
    <row r="24" customHeight="1" spans="1:10">
      <c r="A24" s="13" t="s">
        <v>108</v>
      </c>
      <c r="B24" s="13"/>
      <c r="C24" s="13"/>
      <c r="D24" s="13"/>
      <c r="E24" s="13"/>
      <c r="F24" s="13"/>
      <c r="G24" s="13"/>
      <c r="H24" s="13"/>
      <c r="I24" s="46" t="s">
        <v>109</v>
      </c>
      <c r="J24" s="47">
        <v>0.038</v>
      </c>
    </row>
    <row r="25" customHeight="1" spans="1:10">
      <c r="A25" s="13" t="s">
        <v>110</v>
      </c>
      <c r="B25" s="13"/>
      <c r="C25" s="13"/>
      <c r="D25" s="13"/>
      <c r="E25" s="13"/>
      <c r="F25" s="13"/>
      <c r="G25" s="13"/>
      <c r="H25" s="13"/>
      <c r="I25" s="46" t="s">
        <v>111</v>
      </c>
      <c r="J25" s="47">
        <v>0.0032</v>
      </c>
    </row>
    <row r="26" spans="1:10">
      <c r="A26" s="13" t="s">
        <v>112</v>
      </c>
      <c r="B26" s="13"/>
      <c r="C26" s="13"/>
      <c r="D26" s="13"/>
      <c r="E26" s="13"/>
      <c r="F26" s="13"/>
      <c r="G26" s="13"/>
      <c r="H26" s="13"/>
      <c r="I26" s="46" t="s">
        <v>113</v>
      </c>
      <c r="J26" s="47">
        <v>0.005</v>
      </c>
    </row>
    <row r="27" customHeight="1" spans="1:10">
      <c r="A27" s="13" t="s">
        <v>114</v>
      </c>
      <c r="B27" s="13"/>
      <c r="C27" s="13"/>
      <c r="D27" s="13"/>
      <c r="E27" s="13"/>
      <c r="F27" s="13"/>
      <c r="G27" s="13"/>
      <c r="H27" s="13"/>
      <c r="I27" s="46" t="s">
        <v>115</v>
      </c>
      <c r="J27" s="47">
        <v>0.0102</v>
      </c>
    </row>
    <row r="28" customHeight="1" spans="1:10">
      <c r="A28" s="13" t="s">
        <v>116</v>
      </c>
      <c r="B28" s="13"/>
      <c r="C28" s="13"/>
      <c r="D28" s="13"/>
      <c r="E28" s="13"/>
      <c r="F28" s="13"/>
      <c r="G28" s="13"/>
      <c r="H28" s="13"/>
      <c r="I28" s="46" t="s">
        <v>117</v>
      </c>
      <c r="J28" s="47">
        <v>0.0664</v>
      </c>
    </row>
    <row r="29" customHeight="1" spans="1:10">
      <c r="A29" s="13" t="s">
        <v>118</v>
      </c>
      <c r="B29" s="13"/>
      <c r="C29" s="13"/>
      <c r="D29" s="13"/>
      <c r="E29" s="13"/>
      <c r="F29" s="13"/>
      <c r="G29" s="13"/>
      <c r="H29" s="13"/>
      <c r="I29" s="46" t="s">
        <v>119</v>
      </c>
      <c r="J29" s="47">
        <v>0.0365</v>
      </c>
    </row>
    <row r="30" customHeight="1" spans="1:10">
      <c r="A30" s="13" t="s">
        <v>120</v>
      </c>
      <c r="B30" s="13"/>
      <c r="C30" s="13"/>
      <c r="D30" s="13"/>
      <c r="E30" s="13"/>
      <c r="F30" s="13"/>
      <c r="G30" s="13"/>
      <c r="H30" s="13"/>
      <c r="I30" s="46" t="s">
        <v>121</v>
      </c>
      <c r="J30" s="48">
        <v>0.03</v>
      </c>
    </row>
    <row r="31" customHeight="1" spans="1:10">
      <c r="A31" s="13" t="s">
        <v>122</v>
      </c>
      <c r="B31" s="13"/>
      <c r="C31" s="13"/>
      <c r="D31" s="13"/>
      <c r="E31" s="13"/>
      <c r="F31" s="13"/>
      <c r="G31" s="13"/>
      <c r="H31" s="13"/>
      <c r="I31" s="46" t="s">
        <v>123</v>
      </c>
      <c r="J31" s="48">
        <v>0.045</v>
      </c>
    </row>
    <row r="32" ht="28.5" customHeight="1" spans="1:10">
      <c r="A32" s="13" t="s">
        <v>124</v>
      </c>
      <c r="B32" s="13"/>
      <c r="C32" s="13"/>
      <c r="D32" s="13"/>
      <c r="E32" s="13"/>
      <c r="F32" s="13"/>
      <c r="G32" s="13"/>
      <c r="H32" s="13"/>
      <c r="I32" s="49" t="s">
        <v>125</v>
      </c>
      <c r="J32" s="48">
        <v>0.2073</v>
      </c>
    </row>
    <row r="33" ht="28.5" customHeight="1" spans="1:10">
      <c r="A33" s="14" t="s">
        <v>126</v>
      </c>
      <c r="B33" s="14"/>
      <c r="C33" s="14"/>
      <c r="D33" s="14"/>
      <c r="E33" s="14"/>
      <c r="F33" s="14"/>
      <c r="G33" s="14"/>
      <c r="H33" s="14"/>
      <c r="I33" s="14" t="s">
        <v>127</v>
      </c>
      <c r="J33" s="50">
        <v>0.2685</v>
      </c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ht="15.75" spans="1:10">
      <c r="A35" s="15" t="s">
        <v>128</v>
      </c>
      <c r="B35" s="16" t="s">
        <v>128</v>
      </c>
      <c r="C35" s="16"/>
      <c r="D35" s="16"/>
      <c r="E35" s="16"/>
      <c r="F35" s="16"/>
      <c r="G35" s="16"/>
      <c r="H35" s="16"/>
      <c r="I35" s="16"/>
      <c r="J35" s="16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7" t="s">
        <v>129</v>
      </c>
      <c r="B37" s="17"/>
      <c r="C37" s="17"/>
      <c r="D37" s="17"/>
      <c r="E37" s="17"/>
      <c r="F37" s="17"/>
      <c r="G37" s="17"/>
      <c r="H37" s="17"/>
      <c r="I37" s="17"/>
      <c r="J37" s="17"/>
    </row>
    <row r="38" ht="15.75" spans="1:10">
      <c r="A38" s="18"/>
      <c r="B38" s="18"/>
      <c r="C38" s="18"/>
      <c r="D38" s="19" t="s">
        <v>130</v>
      </c>
      <c r="E38" s="20" t="s">
        <v>131</v>
      </c>
      <c r="F38" s="20"/>
      <c r="G38" s="20"/>
      <c r="H38" s="21" t="s">
        <v>132</v>
      </c>
      <c r="I38" s="18"/>
      <c r="J38" s="18"/>
    </row>
    <row r="39" ht="15.75" spans="1:10">
      <c r="A39" s="18"/>
      <c r="B39" s="18"/>
      <c r="C39" s="18"/>
      <c r="D39" s="19"/>
      <c r="E39" s="22" t="s">
        <v>133</v>
      </c>
      <c r="F39" s="22"/>
      <c r="G39" s="22"/>
      <c r="H39" s="21"/>
      <c r="I39" s="18"/>
      <c r="J39" s="18"/>
    </row>
    <row r="40" spans="1:10">
      <c r="A40" s="23"/>
      <c r="B40" s="23"/>
      <c r="C40" s="23"/>
      <c r="D40" s="23"/>
      <c r="E40" s="23"/>
      <c r="F40" s="23"/>
      <c r="G40" s="23"/>
      <c r="H40" s="23"/>
      <c r="I40" s="23"/>
      <c r="J40" s="23"/>
    </row>
    <row r="41" ht="30" customHeight="1" spans="1:10">
      <c r="A41" s="24" t="s">
        <v>134</v>
      </c>
      <c r="B41" s="24"/>
      <c r="C41" s="24"/>
      <c r="D41" s="24"/>
      <c r="E41" s="24"/>
      <c r="F41" s="24"/>
      <c r="G41" s="24"/>
      <c r="H41" s="24"/>
      <c r="I41" s="24"/>
      <c r="J41" s="24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ht="43.5" customHeight="1" spans="1:10">
      <c r="A43" s="24" t="s">
        <v>135</v>
      </c>
      <c r="B43" s="24"/>
      <c r="C43" s="24"/>
      <c r="D43" s="24"/>
      <c r="E43" s="24"/>
      <c r="F43" s="24"/>
      <c r="G43" s="24"/>
      <c r="H43" s="24"/>
      <c r="I43" s="24"/>
      <c r="J43" s="24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 t="s">
        <v>136</v>
      </c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26" t="s">
        <v>137</v>
      </c>
      <c r="B48" s="26"/>
      <c r="C48" s="26"/>
      <c r="D48" s="26"/>
      <c r="E48" s="1"/>
      <c r="F48" s="1"/>
      <c r="G48" s="27" t="s">
        <v>138</v>
      </c>
      <c r="H48" s="27"/>
      <c r="I48" s="27"/>
      <c r="J48" s="27"/>
    </row>
    <row r="49" spans="1:10">
      <c r="A49" s="28" t="s">
        <v>139</v>
      </c>
      <c r="B49" s="28"/>
      <c r="C49" s="28"/>
      <c r="D49" s="28"/>
      <c r="E49" s="1"/>
      <c r="F49" s="29"/>
      <c r="G49" s="30" t="s">
        <v>140</v>
      </c>
      <c r="H49" s="31"/>
      <c r="I49" s="31"/>
      <c r="J49" s="3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32"/>
      <c r="B51" s="32"/>
      <c r="C51" s="32"/>
      <c r="D51" s="32"/>
      <c r="E51" s="33"/>
      <c r="F51" s="1"/>
      <c r="G51" s="1"/>
      <c r="H51" s="1"/>
      <c r="I51" s="1"/>
      <c r="J51" s="1"/>
    </row>
    <row r="52" spans="1:10">
      <c r="A52" s="34" t="s">
        <v>141</v>
      </c>
      <c r="B52" s="34"/>
      <c r="C52" s="34"/>
      <c r="D52" s="34"/>
      <c r="E52" s="35"/>
      <c r="F52" s="1"/>
      <c r="G52" s="1"/>
      <c r="H52" s="1"/>
      <c r="I52" s="1"/>
      <c r="J52" s="1"/>
    </row>
    <row r="53" spans="1:10">
      <c r="A53" s="36" t="s">
        <v>142</v>
      </c>
      <c r="B53" s="37" t="s">
        <v>143</v>
      </c>
      <c r="C53" s="38"/>
      <c r="D53" s="38"/>
      <c r="E53" s="39"/>
      <c r="F53" s="1"/>
      <c r="G53" s="1"/>
      <c r="H53" s="1"/>
      <c r="I53" s="1"/>
      <c r="J53" s="1"/>
    </row>
    <row r="54" spans="1:10">
      <c r="A54" s="36" t="s">
        <v>144</v>
      </c>
      <c r="B54" s="37" t="s">
        <v>145</v>
      </c>
      <c r="C54" s="38"/>
      <c r="D54" s="38"/>
      <c r="E54" s="39"/>
      <c r="F54" s="1"/>
      <c r="G54" s="1"/>
      <c r="H54" s="1"/>
      <c r="I54" s="1"/>
      <c r="J54" s="1"/>
    </row>
    <row r="55" spans="1:10">
      <c r="A55" s="36" t="s">
        <v>146</v>
      </c>
      <c r="B55" s="37" t="s">
        <v>147</v>
      </c>
      <c r="C55" s="38"/>
      <c r="D55" s="38"/>
      <c r="E55" s="39"/>
      <c r="F55" s="1"/>
      <c r="G55" s="1"/>
      <c r="H55" s="1"/>
      <c r="I55" s="1"/>
      <c r="J55" s="1"/>
    </row>
    <row r="56" spans="1:10">
      <c r="A56" s="36"/>
      <c r="B56" s="40"/>
      <c r="C56" s="38"/>
      <c r="D56" s="38"/>
      <c r="E56" s="39"/>
      <c r="F56" s="1"/>
      <c r="G56" s="1"/>
      <c r="H56" s="1"/>
      <c r="I56" s="1"/>
      <c r="J56" s="1"/>
    </row>
  </sheetData>
  <mergeCells count="40">
    <mergeCell ref="I1:J1"/>
    <mergeCell ref="I2:J2"/>
    <mergeCell ref="A7:F7"/>
    <mergeCell ref="A8:F8"/>
    <mergeCell ref="A10:J10"/>
    <mergeCell ref="A11:J11"/>
    <mergeCell ref="A13:H13"/>
    <mergeCell ref="I13:J13"/>
    <mergeCell ref="A14:H14"/>
    <mergeCell ref="I14:J14"/>
    <mergeCell ref="A17:J17"/>
    <mergeCell ref="A19:J19"/>
    <mergeCell ref="A20:J20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B35:J35"/>
    <mergeCell ref="A37:J37"/>
    <mergeCell ref="E38:G38"/>
    <mergeCell ref="E39:G39"/>
    <mergeCell ref="A41:J41"/>
    <mergeCell ref="A43:J43"/>
    <mergeCell ref="A46:J46"/>
    <mergeCell ref="A48:D48"/>
    <mergeCell ref="G48:J48"/>
    <mergeCell ref="A49:D49"/>
    <mergeCell ref="A51:D51"/>
    <mergeCell ref="A52:D52"/>
    <mergeCell ref="D38:D39"/>
    <mergeCell ref="H38:H39"/>
    <mergeCell ref="I22:I23"/>
    <mergeCell ref="J22:J23"/>
    <mergeCell ref="A22:H23"/>
  </mergeCells>
  <conditionalFormatting sqref="J32">
    <cfRule type="expression" dxfId="0" priority="2" stopIfTrue="1">
      <formula>DESONERACAO="não"</formula>
    </cfRule>
  </conditionalFormatting>
  <conditionalFormatting sqref="A33:J33">
    <cfRule type="expression" dxfId="1" priority="1" stopIfTrue="1">
      <formula>DESONERACAO="não"</formula>
    </cfRule>
  </conditionalFormatting>
  <pageMargins left="0.511805555555556" right="0.511805555555556" top="0.786805555555556" bottom="0.786805555555556" header="0.313888888888889" footer="0.313888888888889"/>
  <pageSetup paperSize="9" scale="8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RECAPE DR CARLOS BURGOS</vt:lpstr>
      <vt:lpstr>Cronograma Fisico Financeiro</vt:lpstr>
      <vt:lpstr>BDI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Souza Lenzi Baraldi</dc:creator>
  <cp:lastModifiedBy>mslbaraldi</cp:lastModifiedBy>
  <dcterms:created xsi:type="dcterms:W3CDTF">2021-09-29T18:02:00Z</dcterms:created>
  <cp:lastPrinted>2021-10-01T11:56:00Z</cp:lastPrinted>
  <dcterms:modified xsi:type="dcterms:W3CDTF">2022-01-13T19:26:39Z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1046-10.2.0.7480</vt:lpwstr>
  </property>
</Properties>
</file>