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3"/>
  </bookViews>
  <sheets>
    <sheet name="ORÇAMENTO" sheetId="2" r:id="rId1"/>
    <sheet name="BDI" sheetId="3" r:id="rId2"/>
    <sheet name="Eventograma" sheetId="4" r:id="rId3"/>
    <sheet name="Cronograma PLE" sheetId="6" r:id="rId4"/>
  </sheets>
  <externalReferences>
    <externalReference r:id="rId5"/>
  </externalReferences>
  <definedNames>
    <definedName name="_xlnm.Print_Area" localSheetId="3">'Cronograma PLE'!$A$1:$P$25</definedName>
    <definedName name="_xlnm.Print_Area" localSheetId="2">Eventograma!$A$1:$E$52</definedName>
    <definedName name="_xlnm.Print_Area" localSheetId="0">ORÇAMENTO!$A$1:$J$55</definedName>
    <definedName name="BDI.TipoObra" hidden="1">[1]BDI!$A$138:$A$146</definedName>
    <definedName name="DESONERACAO" hidden="1">IF(OR(Import.Desoneracao="DESONERADO",Import.Desoneracao="SIM"),"SIM","NÃO")</definedName>
    <definedName name="Import.Desoneracao" hidden="1">OFFSET([1]DADOS!$G$18,0,-1)</definedName>
    <definedName name="_xlnm.Print_Titles" localSheetId="2">Eventograma!$1:$8</definedName>
    <definedName name="_xlnm.Print_Titles" localSheetId="0">ORÇAMENTO!$1:$10</definedName>
  </definedNames>
  <calcPr calcId="145621"/>
</workbook>
</file>

<file path=xl/calcChain.xml><?xml version="1.0" encoding="utf-8"?>
<calcChain xmlns="http://schemas.openxmlformats.org/spreadsheetml/2006/main">
  <c r="E6" i="4" l="1"/>
  <c r="H6" i="6" l="1"/>
  <c r="D6" i="6"/>
  <c r="B6" i="6"/>
  <c r="B6" i="4"/>
  <c r="C6" i="3"/>
  <c r="A6" i="3"/>
  <c r="C10" i="6"/>
  <c r="C43" i="4"/>
  <c r="C44" i="4"/>
  <c r="C42" i="4"/>
  <c r="B43" i="4"/>
  <c r="B44" i="4"/>
  <c r="B42" i="4"/>
  <c r="C41" i="4"/>
  <c r="C15" i="6" s="1"/>
  <c r="A41" i="4"/>
  <c r="C38" i="4"/>
  <c r="C39" i="4"/>
  <c r="C40" i="4"/>
  <c r="C37" i="4"/>
  <c r="B40" i="4"/>
  <c r="B38" i="4"/>
  <c r="B39" i="4"/>
  <c r="B37" i="4"/>
  <c r="A36" i="4"/>
  <c r="C36" i="4"/>
  <c r="C14" i="6" s="1"/>
  <c r="C33" i="4"/>
  <c r="C34" i="4"/>
  <c r="C35" i="4"/>
  <c r="C32" i="4"/>
  <c r="B33" i="4"/>
  <c r="B34" i="4"/>
  <c r="B35" i="4"/>
  <c r="B32" i="4"/>
  <c r="C31" i="4"/>
  <c r="C13" i="6" s="1"/>
  <c r="C24" i="4"/>
  <c r="C12" i="6" s="1"/>
  <c r="C26" i="4"/>
  <c r="C27" i="4"/>
  <c r="C28" i="4"/>
  <c r="C29" i="4"/>
  <c r="C30" i="4"/>
  <c r="B26" i="4"/>
  <c r="B27" i="4"/>
  <c r="B28" i="4"/>
  <c r="B29" i="4"/>
  <c r="B30" i="4"/>
  <c r="B21" i="4"/>
  <c r="C21" i="4"/>
  <c r="B22" i="4"/>
  <c r="C22" i="4"/>
  <c r="B23" i="4"/>
  <c r="C23" i="4"/>
  <c r="B14" i="4"/>
  <c r="C14" i="4"/>
  <c r="B15" i="4"/>
  <c r="C15" i="4"/>
  <c r="B16" i="4"/>
  <c r="C16" i="4"/>
  <c r="B17" i="4"/>
  <c r="C17" i="4"/>
  <c r="B18" i="4"/>
  <c r="C18" i="4"/>
  <c r="B19" i="4"/>
  <c r="C19" i="4"/>
  <c r="B20" i="4"/>
  <c r="C20" i="4"/>
  <c r="C13" i="4"/>
  <c r="B13" i="4"/>
  <c r="C12" i="4"/>
  <c r="C11" i="6" s="1"/>
  <c r="C11" i="4"/>
  <c r="C10" i="4"/>
  <c r="I32" i="2" l="1"/>
  <c r="J32" i="2" s="1"/>
  <c r="D30" i="4" s="1"/>
  <c r="I42" i="2"/>
  <c r="J42" i="2" s="1"/>
  <c r="D40" i="4" s="1"/>
  <c r="I35" i="2" l="1"/>
  <c r="J35" i="2" s="1"/>
  <c r="I36" i="2"/>
  <c r="J36" i="2" s="1"/>
  <c r="D34" i="4" s="1"/>
  <c r="I37" i="2"/>
  <c r="J37" i="2" s="1"/>
  <c r="D35" i="4" s="1"/>
  <c r="I34" i="2"/>
  <c r="C25" i="4"/>
  <c r="B25" i="4"/>
  <c r="I46" i="2"/>
  <c r="I45" i="2"/>
  <c r="J45" i="2" s="1"/>
  <c r="D43" i="4" s="1"/>
  <c r="I44" i="2"/>
  <c r="I41" i="2"/>
  <c r="J41" i="2" s="1"/>
  <c r="D39" i="4" s="1"/>
  <c r="I40" i="2"/>
  <c r="J40" i="2" s="1"/>
  <c r="D38" i="4" s="1"/>
  <c r="I39" i="2"/>
  <c r="J39" i="2" s="1"/>
  <c r="J38" i="2" s="1"/>
  <c r="I25" i="2"/>
  <c r="J25" i="2" s="1"/>
  <c r="D23" i="4" s="1"/>
  <c r="I24" i="2"/>
  <c r="J24" i="2" s="1"/>
  <c r="D22" i="4" s="1"/>
  <c r="I23" i="2"/>
  <c r="J23" i="2" s="1"/>
  <c r="D21" i="4" s="1"/>
  <c r="I22" i="2"/>
  <c r="J22" i="2" s="1"/>
  <c r="D20" i="4" s="1"/>
  <c r="I21" i="2"/>
  <c r="J21" i="2" s="1"/>
  <c r="D19" i="4" s="1"/>
  <c r="I20" i="2"/>
  <c r="J20" i="2" s="1"/>
  <c r="D18" i="4" s="1"/>
  <c r="I19" i="2"/>
  <c r="J19" i="2" s="1"/>
  <c r="D17" i="4" s="1"/>
  <c r="I18" i="2"/>
  <c r="J18" i="2" s="1"/>
  <c r="D16" i="4" s="1"/>
  <c r="I17" i="2"/>
  <c r="J17" i="2" s="1"/>
  <c r="D15" i="4" s="1"/>
  <c r="I16" i="2"/>
  <c r="J16" i="2" s="1"/>
  <c r="D14" i="4" s="1"/>
  <c r="I15" i="2"/>
  <c r="J15" i="2" s="1"/>
  <c r="I31" i="2"/>
  <c r="J31" i="2" s="1"/>
  <c r="D29" i="4" s="1"/>
  <c r="I30" i="2"/>
  <c r="I29" i="2"/>
  <c r="J29" i="2" s="1"/>
  <c r="D27" i="4" s="1"/>
  <c r="I28" i="2"/>
  <c r="I27" i="2"/>
  <c r="J27" i="2" s="1"/>
  <c r="I13" i="2"/>
  <c r="J13" i="2" s="1"/>
  <c r="D11" i="4" s="1"/>
  <c r="I12" i="2"/>
  <c r="J12" i="2" s="1"/>
  <c r="J33" i="2" l="1"/>
  <c r="J14" i="2"/>
  <c r="J11" i="2"/>
  <c r="D37" i="4"/>
  <c r="D13" i="4"/>
  <c r="E12" i="4" s="1"/>
  <c r="D11" i="6" s="1"/>
  <c r="H11" i="6" s="1"/>
  <c r="D33" i="4"/>
  <c r="E36" i="4"/>
  <c r="D14" i="6" s="1"/>
  <c r="N14" i="6" s="1"/>
  <c r="J34" i="2"/>
  <c r="D32" i="4" s="1"/>
  <c r="J46" i="2"/>
  <c r="D44" i="4" s="1"/>
  <c r="D25" i="4"/>
  <c r="J44" i="2"/>
  <c r="J43" i="2" s="1"/>
  <c r="J30" i="2"/>
  <c r="D28" i="4" s="1"/>
  <c r="J28" i="2"/>
  <c r="D26" i="4" s="1"/>
  <c r="D10" i="4"/>
  <c r="E9" i="4" s="1"/>
  <c r="J26" i="2" l="1"/>
  <c r="J47" i="2" s="1"/>
  <c r="E31" i="4"/>
  <c r="D13" i="6" s="1"/>
  <c r="J13" i="6" s="1"/>
  <c r="J17" i="6" s="1"/>
  <c r="D42" i="4"/>
  <c r="E41" i="4" s="1"/>
  <c r="D15" i="6" s="1"/>
  <c r="P15" i="6" s="1"/>
  <c r="P17" i="6" s="1"/>
  <c r="E24" i="4"/>
  <c r="D12" i="6" s="1"/>
  <c r="L12" i="6" s="1"/>
  <c r="L17" i="6" s="1"/>
  <c r="D10" i="6"/>
  <c r="N17" i="6"/>
  <c r="D17" i="6" l="1"/>
  <c r="K17" i="6" s="1"/>
  <c r="E46" i="4"/>
  <c r="F10" i="6"/>
  <c r="F17" i="6" s="1"/>
  <c r="F18" i="6" s="1"/>
  <c r="H17" i="6"/>
  <c r="G17" i="6" l="1"/>
  <c r="H18" i="6"/>
  <c r="O17" i="6"/>
  <c r="I17" i="6"/>
  <c r="E18" i="6"/>
  <c r="M17" i="6"/>
  <c r="E17" i="6"/>
  <c r="G18" i="6" l="1"/>
  <c r="J18" i="6"/>
  <c r="L18" i="6" l="1"/>
  <c r="I18" i="6"/>
  <c r="K18" i="6" l="1"/>
  <c r="N18" i="6"/>
  <c r="P18" i="6" s="1"/>
  <c r="O18" i="6" l="1"/>
  <c r="M18" i="6"/>
</calcChain>
</file>

<file path=xl/sharedStrings.xml><?xml version="1.0" encoding="utf-8"?>
<sst xmlns="http://schemas.openxmlformats.org/spreadsheetml/2006/main" count="267" uniqueCount="178">
  <si>
    <t>M2</t>
  </si>
  <si>
    <t>MES</t>
  </si>
  <si>
    <t>M</t>
  </si>
  <si>
    <t>M3</t>
  </si>
  <si>
    <t>TXKM</t>
  </si>
  <si>
    <t>UN</t>
  </si>
  <si>
    <t>Item</t>
  </si>
  <si>
    <t>Fonte</t>
  </si>
  <si>
    <t>Macrosserviço / Serviço</t>
  </si>
  <si>
    <t>Qtd.</t>
  </si>
  <si>
    <t>Und.</t>
  </si>
  <si>
    <t>Custo Unitário</t>
  </si>
  <si>
    <t>BDI</t>
  </si>
  <si>
    <t>Preço Unitário</t>
  </si>
  <si>
    <t>Preço Total</t>
  </si>
  <si>
    <t>Total:</t>
  </si>
  <si>
    <t>Serviços Iniciais</t>
  </si>
  <si>
    <t>1.1</t>
  </si>
  <si>
    <t>1.2</t>
  </si>
  <si>
    <t>LOCACAO DE CONTAINER 2,30 X 6,00 M, ALT. 2,50 M, COM 1 SANITARIO, PARA ESCRITORIO, COMPLETO, SEM DIVISORIAS INTERNAS</t>
  </si>
  <si>
    <t>2.1</t>
  </si>
  <si>
    <t>2.2</t>
  </si>
  <si>
    <t>2.3</t>
  </si>
  <si>
    <t>2.4</t>
  </si>
  <si>
    <t>Pavimentação</t>
  </si>
  <si>
    <t>3.1</t>
  </si>
  <si>
    <t>3.2</t>
  </si>
  <si>
    <t>EXECUÇÃO E COMPACTAÇÃO DE BASE E OU SUB BASE PARA PAVIMENTAÇÃO DE BRITA GRADUADA SIMPLES - EXCLUSIVE CARGA E TRANSPORTE. AF_11/2019</t>
  </si>
  <si>
    <t>3.3</t>
  </si>
  <si>
    <t>3.4</t>
  </si>
  <si>
    <t>EXECUÇÃO DE PINTURA DE LIGAÇÃO COM EMULSÃO ASFÁLTICA RR-2C. AF_11/2019</t>
  </si>
  <si>
    <t>3.5</t>
  </si>
  <si>
    <t>EXECUÇÃO DE PAVIMENTO COM APLICAÇÃO DE CONCRETO ASFÁLTICO, CAMADA DE ROLAMENTO - EXCLUSIVE CARGA E TRANSPORTE. AF_11/2019</t>
  </si>
  <si>
    <t>3.6</t>
  </si>
  <si>
    <t>TRANSPORTE DE MATERIAL ASFALTICO, COM CAMINHÃO COM CAPACIDADE DE 20000 L EM RODOVIA NÃO PAVIMENTADA PARA DISTÂNCIAS MÉDIAS DE TRANSPORTE IGUAL OU INFERIOR A 100 KM. AF_02/2016</t>
  </si>
  <si>
    <t>Drenagem</t>
  </si>
  <si>
    <t>4.1</t>
  </si>
  <si>
    <t>4.2</t>
  </si>
  <si>
    <t>4.3</t>
  </si>
  <si>
    <t>4.4</t>
  </si>
  <si>
    <t>TUBO DE CONCRETO PARA REDES COLETORAS DE ÁGUAS PLUVIAIS, DIÂMETRO DE 600 MM, JUNTA RÍGIDA, INSTALADO EM LOCAL COM BAIXO NÍVEL DE INTERFERÊNCIAS - FORNECIMENTO E ASSENTAMENTO. AF_12/2015</t>
  </si>
  <si>
    <t>Sinalização</t>
  </si>
  <si>
    <t>5.1</t>
  </si>
  <si>
    <t>SINALIZACAO HORIZONTAL COM TINTA RETRORREFLETIVA A BASE DE RESINA ACRILICA COM MICROESFERAS DE VIDRO</t>
  </si>
  <si>
    <t>5.2</t>
  </si>
  <si>
    <t>PLACA DE SINALIZACAO EM CHAPA DE ACO NUM 16 COM PINTURA REFLETIVA</t>
  </si>
  <si>
    <t>5.3</t>
  </si>
  <si>
    <t>6.1</t>
  </si>
  <si>
    <t>6.2</t>
  </si>
  <si>
    <t>6.3</t>
  </si>
  <si>
    <t>Codigo</t>
  </si>
  <si>
    <t xml:space="preserve">Obra: </t>
  </si>
  <si>
    <t>Local:</t>
  </si>
  <si>
    <t xml:space="preserve"> Orçamento Referencia</t>
  </si>
  <si>
    <t>P + Brasil</t>
  </si>
  <si>
    <t xml:space="preserve">Operação </t>
  </si>
  <si>
    <t>Quadro de Composição do BDI</t>
  </si>
  <si>
    <t>Grau de Sigilo</t>
  </si>
  <si>
    <t>#PUBLICO</t>
  </si>
  <si>
    <t>Nº OPERAÇÃO</t>
  </si>
  <si>
    <t>Nº SICONV</t>
  </si>
  <si>
    <t>PROPONENTE / TOMADOR</t>
  </si>
  <si>
    <t>Município de Amparo</t>
  </si>
  <si>
    <t>APELIDO DO EMPREENDIMENTO / DESCRIÇÃO DO LOTE</t>
  </si>
  <si>
    <t>PAVIMENTAÇÃO CHÁCARA DAS ÁGUAS - Trecho II / PROGRAMA PLANEJAMENTO URBANO PAVIMENTAÇÃO DE VIAS URBANAS</t>
  </si>
  <si>
    <t>Conforme legislação tributária municipal, definir estimativa de percentual da base de cálculo para o ISS:</t>
  </si>
  <si>
    <t>Sobre a base de cálculo, definir a respectiva alíquota do ISS (entre 2% e 5%):</t>
  </si>
  <si>
    <t>BDI 1</t>
  </si>
  <si>
    <t>TIPO DE OBRA</t>
  </si>
  <si>
    <t>Construção de Praças Urbanas, Rodovias, Ferrovias e recapeamento e pavimentação de vias urbanas</t>
  </si>
  <si>
    <t>Itens</t>
  </si>
  <si>
    <t>Siglas</t>
  </si>
  <si>
    <t>% Adotado</t>
  </si>
  <si>
    <t>Administração Central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</si>
  <si>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</si>
  <si>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</si>
  <si>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</si>
  <si>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</si>
  <si>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</si>
  <si>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</si>
  <si>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</si>
  <si>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</si>
  <si>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L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</si>
  <si>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</si>
  <si>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</si>
  <si>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</si>
  <si>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</si>
  <si>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</si>
  <si>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</si>
  <si>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</si>
  <si>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>BDI PAD</t>
  </si>
  <si>
    <t>BDI COM desoneração</t>
  </si>
  <si>
    <t>BDI DES</t>
  </si>
  <si>
    <t/>
  </si>
  <si>
    <t>Os valores de BDI foram calculados com o emprego da fórmula:</t>
  </si>
  <si>
    <t>BDI =</t>
  </si>
  <si>
    <t>(1+AC + S + R + G)*(1 + DF)*(1+L)</t>
  </si>
  <si>
    <t xml:space="preserve"> - 1</t>
  </si>
  <si>
    <t>(1-CP-ISS-CRPB)</t>
  </si>
  <si>
    <t>Declaro para os devidos fins que, conforme legislação tributária municipal, a base de cálculo deste tipo de obra corresponde à 60%, com a respectiva alíquota de 5%.</t>
  </si>
  <si>
    <t>Declaro para os devidos fins que o regime de Contribuição Previdenciária sobre a Receita Bruta adotado para elaboração do orçamento foi COM Desoneração, e que esta é a alternativa mais adequada para a Administração Pública.</t>
  </si>
  <si>
    <t>Observações:</t>
  </si>
  <si>
    <t>Amparo / SP</t>
  </si>
  <si>
    <t>Local</t>
  </si>
  <si>
    <t>Data</t>
  </si>
  <si>
    <t>Responsável Técnico</t>
  </si>
  <si>
    <t>Nome:</t>
  </si>
  <si>
    <t>Calos Eduardo Mazzetto</t>
  </si>
  <si>
    <t>5060363666</t>
  </si>
  <si>
    <t>CREA/CAU:</t>
  </si>
  <si>
    <t>ART/RRT:</t>
  </si>
  <si>
    <t>Evento</t>
  </si>
  <si>
    <t>Título do Evento / Descrição do Serviço</t>
  </si>
  <si>
    <t xml:space="preserve">Valor </t>
  </si>
  <si>
    <t>Total</t>
  </si>
  <si>
    <t xml:space="preserve">Evento </t>
  </si>
  <si>
    <t xml:space="preserve"> EVENTOGRAMA</t>
  </si>
  <si>
    <t>TOTAL GERAL</t>
  </si>
  <si>
    <t>MÊS 1</t>
  </si>
  <si>
    <t>MÊS 2</t>
  </si>
  <si>
    <t>MÊS 3</t>
  </si>
  <si>
    <t>MÊS 4</t>
  </si>
  <si>
    <t>MÊS 5</t>
  </si>
  <si>
    <t>MÊS 6</t>
  </si>
  <si>
    <t>part %</t>
  </si>
  <si>
    <t>valor</t>
  </si>
  <si>
    <t>Cronograma PLE</t>
  </si>
  <si>
    <t>KG</t>
  </si>
  <si>
    <t>Muro de Arrimo</t>
  </si>
  <si>
    <t>PLACA DE OBRA EM CHAPA DE ACO GALVANIZADO</t>
  </si>
  <si>
    <t>BOCA DE LOBO EM ALVENARIA TIJOLO MACICO, REVESTIDA C/ ARGAMASSA DE CIMENTO E AREIA 1:3, SOBRE LASTRO DE CONCRETO 10CM E TAMPA DE CONCRETO ARMADO</t>
  </si>
  <si>
    <t>POCO DE VISITA PARA DRENAGEM PLUVIAL, EM CONCRETO ESTRUTURAL, DIMENSOES INTERNAS DE 90X150X80CM (LARGXCOMPXALT), PARA REDE DE 600 MM, EXCLUSOS TAMPAO E CHAMINE.</t>
  </si>
  <si>
    <t>CHAMINÉ CIRCULAR PARA POÇO DE VISITA PARA DRENAGEM, EM CONCRETO PRÉ-MOLDADO, DIÂMETRO INTERNO = 0,6 M. AF_05/2018</t>
  </si>
  <si>
    <t>TAMPAO FOFO SIMPLES COM BASE, CLASSE B125 CARGA MAX 12,5 T, REDONDO TAMPA 600 MM, REDE PLUVIAL/ESGOTO</t>
  </si>
  <si>
    <t>2.5</t>
  </si>
  <si>
    <t>TUBO DE CONCRETO PARA REDES COLETORAS DE ÁGUAS PLUVIAIS, DIÂMETRO DE 400 MM, JUNTA RÍGIDA, INSTALADO EM LOCAL COM BAIXO NÍVEL DE INTERFERÊNCIAS - FORNECIMENTO E ASSENTAMENTO. AF_12/2015</t>
  </si>
  <si>
    <t>2.6</t>
  </si>
  <si>
    <t>ESCAVAÇÃO MECANIZADA DE VALA COM PROF. ATÉ 1,5 M (MÉDIA ENTRE MONTANTE E JUSANTE/UMA COMPOSIÇÃO POR TRECHO), COM ESCAVADEIRA HIDRÁULICA (0,8 M3), LARG. DE 1,5 M A 2,5 M, EM SOLO DE 1A CATEGORIA, EM LOCAIS COM ALTO NÍVEL DE INTERFERÊNCIA. AF_01/2015</t>
  </si>
  <si>
    <t>2.7</t>
  </si>
  <si>
    <t>REATERRO MECANIZADO DE VALA COM RETROESCAVADEIRA (CAPACIDADE DA CAÇAMBA DA RETRO: 0,26 M³ / POTÊNCIA: 88 HP), LARGURA ATÉ 0,8 M, PROFUNDIDADE ATÉ 1,5 M, COM SOLO (SEM SUBSTITUIÇÃO) DE 1ª CATEGORIA EM LOCAIS COM ALTO NÍVEL DE INTERFERÊNCIA. AF_04/2016</t>
  </si>
  <si>
    <t>2.8</t>
  </si>
  <si>
    <t>2.9</t>
  </si>
  <si>
    <t>2.10</t>
  </si>
  <si>
    <t>2.11</t>
  </si>
  <si>
    <t>GUIA (MEIO-FIO) E SARJETA CONJUGADOS DE CONCRETO, MOLDADA IN LOCO EM TRECHO RETO COM EXTRUSORA, 45 CM BASE (15 CM BASE DA GUIA + 30 CM BASE DA SARJETA) X 22 CM ALTURA. AF_06/2016</t>
  </si>
  <si>
    <t>Abertura de Caixa até 25 cm inclui escavação, compactação, transporte e reparo do subleito</t>
  </si>
  <si>
    <t>TRANSPORTE COM CAMINHÃO BASCULANTE DE 18 M3, EM VIA URBANA PAVIMENTADA, DMT ATÉ 30 KM (UNIDADE: M3XKM). AF_12/2016</t>
  </si>
  <si>
    <t>M3XKM</t>
  </si>
  <si>
    <t>LIMPEZA MANUAL DE VEGETAÇÃO EM TERRENO COM ENXADA.AF_05/2018</t>
  </si>
  <si>
    <t>EXECUÇÃO DE PASSEIO (CALÇADA) OU PISO DE CONCRETO COM CONCRETO MOLDADO IN LOCO, USINADO, ACABAMENTO CONVENCIONAL, ESPESSURA 6 CM, ARMADO. AF_07/2016</t>
  </si>
  <si>
    <t>ASSENTAMENTO DE GUIA (MEIO-FIO) EM TRECHO RETO, CONFECCIONADA EM CONCRETO PRÉ-FABRICADO, DIMENSÕES 100X15X13X20 CM (COMPRIMENTO X BASE INFERIOR X BASE SUPERIOR X ALTURA), PARA URBANIZAÇÃO INTERNA DE EMPREENDIMENTOS. AF_06/2016_P</t>
  </si>
  <si>
    <t>5.4</t>
  </si>
  <si>
    <t>Proteção de Talude</t>
  </si>
  <si>
    <t>cpos-176D 34.01.010 Terra vegetal orgânica comum</t>
  </si>
  <si>
    <t>PLANTIO DE GRAMA EM PLACAS. AF_05/2018</t>
  </si>
  <si>
    <t>1061679-92</t>
  </si>
  <si>
    <t xml:space="preserve">DATA BASE </t>
  </si>
  <si>
    <r>
      <t xml:space="preserve">P + Brasil     </t>
    </r>
    <r>
      <rPr>
        <sz val="12"/>
        <color theme="1"/>
        <rFont val="Calibri"/>
        <family val="2"/>
        <scheme val="minor"/>
      </rPr>
      <t xml:space="preserve"> 878682</t>
    </r>
  </si>
  <si>
    <t xml:space="preserve">P + Brasil    </t>
  </si>
  <si>
    <t>DATA BASE</t>
  </si>
  <si>
    <t>SINAPI</t>
  </si>
  <si>
    <t>49.12.058</t>
  </si>
  <si>
    <t>Tubo Galvanizado sem costura</t>
  </si>
  <si>
    <t>Suporte de perfil metálico</t>
  </si>
  <si>
    <t>46.08.070</t>
  </si>
  <si>
    <t>97.05.140</t>
  </si>
  <si>
    <t>34.01.010</t>
  </si>
  <si>
    <t>02.09.030</t>
  </si>
  <si>
    <t>Limpeza manual do terreno, inclusive troncos até 5 cm de diâmetro, com caminhão à disposição dentro da obra, até o raio de 1 km</t>
  </si>
  <si>
    <t>Carlos Eduardo Mazzetto</t>
  </si>
  <si>
    <t>Eng. Civil         SMDU</t>
  </si>
  <si>
    <t>CREA 5060363666</t>
  </si>
  <si>
    <t>SINAPI-I</t>
  </si>
  <si>
    <t>COMP-01</t>
  </si>
  <si>
    <t>CDHU-181</t>
  </si>
  <si>
    <t>Amparo, 23 de junho de 2021.</t>
  </si>
  <si>
    <t xml:space="preserve">Pavimentação da Rua 6 </t>
  </si>
  <si>
    <t>Rua 6 - Santa Helena - Amparo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</si>
</sst>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\-??_);_(@_)"/>
    <numFmt numFmtId="165" formatCode="General;General"/>
    <numFmt numFmtId="166" formatCode="[$-F800]dddd\,\ mmmm\ dd\,\ yyyy"/>
    <numFmt numFmtId="167" formatCode="dd&quot; de &quot;mmmm&quot; de &quot;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i/>
      <sz val="12"/>
      <name val="Calibri"/>
      <family val="2"/>
    </font>
    <font>
      <i/>
      <u/>
      <sz val="12"/>
      <name val="Calibri"/>
      <family val="2"/>
    </font>
    <font>
      <u/>
      <sz val="1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4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2" fillId="0" borderId="0"/>
    <xf numFmtId="164" fontId="9" fillId="0" borderId="0" applyFill="0" applyBorder="0" applyAlignment="0" applyProtection="0"/>
  </cellStyleXfs>
  <cellXfs count="293">
    <xf numFmtId="0" fontId="0" fillId="0" borderId="0" xfId="0"/>
    <xf numFmtId="44" fontId="0" fillId="0" borderId="0" xfId="2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4" fontId="4" fillId="2" borderId="1" xfId="2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44" fontId="4" fillId="2" borderId="0" xfId="2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44" fontId="4" fillId="2" borderId="16" xfId="2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44" fontId="4" fillId="5" borderId="16" xfId="2" applyFont="1" applyFill="1" applyBorder="1" applyAlignment="1">
      <alignment horizontal="righ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44" fontId="4" fillId="5" borderId="9" xfId="2" applyFont="1" applyFill="1" applyBorder="1" applyAlignment="1">
      <alignment horizontal="right"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/>
    </xf>
    <xf numFmtId="44" fontId="4" fillId="4" borderId="0" xfId="2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4" fontId="3" fillId="4" borderId="13" xfId="2" applyFont="1" applyFill="1" applyBorder="1" applyAlignment="1">
      <alignment horizontal="center" vertical="center" wrapText="1"/>
    </xf>
    <xf numFmtId="44" fontId="3" fillId="4" borderId="14" xfId="2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4" fontId="4" fillId="4" borderId="1" xfId="2" applyFont="1" applyFill="1" applyBorder="1" applyAlignment="1">
      <alignment horizontal="righ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44" fontId="4" fillId="4" borderId="9" xfId="2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4" fontId="4" fillId="5" borderId="1" xfId="2" applyFont="1" applyFill="1" applyBorder="1" applyAlignment="1">
      <alignment horizontal="right"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vertical="center" wrapText="1"/>
    </xf>
    <xf numFmtId="44" fontId="4" fillId="4" borderId="16" xfId="2" applyFont="1" applyFill="1" applyBorder="1" applyAlignment="1">
      <alignment horizontal="right" vertical="center" wrapText="1"/>
    </xf>
    <xf numFmtId="10" fontId="3" fillId="4" borderId="14" xfId="3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0" fontId="0" fillId="0" borderId="0" xfId="0" applyBorder="1"/>
    <xf numFmtId="43" fontId="0" fillId="0" borderId="0" xfId="1" applyFont="1" applyBorder="1"/>
    <xf numFmtId="44" fontId="0" fillId="0" borderId="0" xfId="2" applyFont="1" applyBorder="1"/>
    <xf numFmtId="0" fontId="0" fillId="0" borderId="23" xfId="0" applyBorder="1"/>
    <xf numFmtId="0" fontId="0" fillId="0" borderId="32" xfId="0" applyBorder="1"/>
    <xf numFmtId="0" fontId="5" fillId="0" borderId="21" xfId="0" applyFont="1" applyBorder="1" applyAlignment="1"/>
    <xf numFmtId="0" fontId="5" fillId="0" borderId="26" xfId="0" applyFont="1" applyBorder="1" applyAlignment="1"/>
    <xf numFmtId="0" fontId="0" fillId="0" borderId="21" xfId="0" applyBorder="1"/>
    <xf numFmtId="0" fontId="0" fillId="0" borderId="5" xfId="0" applyBorder="1"/>
    <xf numFmtId="0" fontId="0" fillId="0" borderId="24" xfId="0" applyBorder="1"/>
    <xf numFmtId="0" fontId="0" fillId="0" borderId="26" xfId="0" applyBorder="1"/>
    <xf numFmtId="43" fontId="0" fillId="0" borderId="26" xfId="1" applyFont="1" applyBorder="1"/>
    <xf numFmtId="44" fontId="0" fillId="0" borderId="26" xfId="2" applyFont="1" applyBorder="1"/>
    <xf numFmtId="44" fontId="0" fillId="0" borderId="5" xfId="2" applyFont="1" applyBorder="1"/>
    <xf numFmtId="0" fontId="5" fillId="0" borderId="18" xfId="0" applyFont="1" applyBorder="1" applyAlignment="1"/>
    <xf numFmtId="0" fontId="5" fillId="0" borderId="11" xfId="0" applyFont="1" applyBorder="1" applyAlignment="1"/>
    <xf numFmtId="0" fontId="5" fillId="0" borderId="32" xfId="0" applyFont="1" applyBorder="1" applyAlignment="1"/>
    <xf numFmtId="0" fontId="5" fillId="0" borderId="24" xfId="0" applyFont="1" applyBorder="1" applyAlignment="1"/>
    <xf numFmtId="0" fontId="6" fillId="0" borderId="32" xfId="0" applyFont="1" applyBorder="1" applyAlignment="1">
      <alignment horizontal="left"/>
    </xf>
    <xf numFmtId="0" fontId="8" fillId="0" borderId="32" xfId="0" applyFont="1" applyBorder="1" applyAlignment="1"/>
    <xf numFmtId="0" fontId="8" fillId="0" borderId="23" xfId="0" applyFont="1" applyBorder="1" applyAlignment="1"/>
    <xf numFmtId="0" fontId="6" fillId="0" borderId="32" xfId="0" applyFont="1" applyBorder="1" applyAlignment="1">
      <alignment horizontal="center"/>
    </xf>
    <xf numFmtId="0" fontId="0" fillId="0" borderId="0" xfId="4" applyFont="1" applyProtection="1"/>
    <xf numFmtId="0" fontId="10" fillId="0" borderId="0" xfId="4" applyFont="1" applyAlignment="1" applyProtection="1">
      <alignment horizontal="center"/>
    </xf>
    <xf numFmtId="0" fontId="11" fillId="0" borderId="0" xfId="4" applyFont="1" applyProtection="1"/>
    <xf numFmtId="0" fontId="12" fillId="0" borderId="0" xfId="4" applyFont="1" applyFill="1" applyBorder="1" applyAlignment="1" applyProtection="1">
      <alignment horizontal="left"/>
    </xf>
    <xf numFmtId="0" fontId="14" fillId="0" borderId="35" xfId="4" applyFont="1" applyBorder="1" applyAlignment="1" applyProtection="1">
      <alignment horizontal="center" vertical="center"/>
    </xf>
    <xf numFmtId="10" fontId="14" fillId="8" borderId="35" xfId="4" applyNumberFormat="1" applyFont="1" applyFill="1" applyBorder="1" applyAlignment="1" applyProtection="1">
      <alignment horizontal="center" vertical="center"/>
      <protection locked="0"/>
    </xf>
    <xf numFmtId="10" fontId="14" fillId="0" borderId="35" xfId="4" applyNumberFormat="1" applyFont="1" applyFill="1" applyBorder="1" applyAlignment="1" applyProtection="1">
      <alignment horizontal="center" vertical="center"/>
    </xf>
    <xf numFmtId="0" fontId="14" fillId="0" borderId="35" xfId="4" applyFont="1" applyFill="1" applyBorder="1" applyAlignment="1" applyProtection="1">
      <alignment horizontal="center" vertical="center" wrapText="1"/>
    </xf>
    <xf numFmtId="0" fontId="14" fillId="10" borderId="35" xfId="4" applyFont="1" applyFill="1" applyBorder="1" applyAlignment="1" applyProtection="1">
      <alignment horizontal="center" vertical="center" wrapText="1"/>
    </xf>
    <xf numFmtId="10" fontId="13" fillId="10" borderId="35" xfId="4" applyNumberFormat="1" applyFont="1" applyFill="1" applyBorder="1" applyAlignment="1" applyProtection="1">
      <alignment horizontal="center" vertical="center"/>
    </xf>
    <xf numFmtId="0" fontId="15" fillId="0" borderId="0" xfId="4" applyFont="1" applyBorder="1" applyAlignment="1" applyProtection="1">
      <alignment horizontal="right" vertical="center"/>
    </xf>
    <xf numFmtId="0" fontId="0" fillId="0" borderId="0" xfId="4" applyFont="1" applyBorder="1" applyAlignment="1" applyProtection="1">
      <alignment horizontal="center" vertical="top"/>
    </xf>
    <xf numFmtId="0" fontId="19" fillId="0" borderId="0" xfId="4" applyFont="1" applyBorder="1" applyAlignment="1" applyProtection="1">
      <alignment horizontal="center" vertical="top"/>
    </xf>
    <xf numFmtId="167" fontId="0" fillId="0" borderId="0" xfId="4" applyNumberFormat="1" applyFont="1" applyAlignment="1" applyProtection="1"/>
    <xf numFmtId="0" fontId="11" fillId="0" borderId="37" xfId="4" applyFont="1" applyBorder="1" applyAlignment="1" applyProtection="1">
      <alignment horizontal="left"/>
    </xf>
    <xf numFmtId="0" fontId="0" fillId="0" borderId="37" xfId="4" applyFont="1" applyBorder="1" applyProtection="1"/>
    <xf numFmtId="0" fontId="14" fillId="0" borderId="0" xfId="4" applyFont="1" applyBorder="1" applyProtection="1"/>
    <xf numFmtId="0" fontId="0" fillId="0" borderId="0" xfId="4" applyFont="1" applyBorder="1" applyProtection="1"/>
    <xf numFmtId="0" fontId="11" fillId="0" borderId="0" xfId="5" applyFont="1" applyBorder="1" applyAlignment="1" applyProtection="1">
      <alignment horizontal="left" vertical="top"/>
    </xf>
    <xf numFmtId="0" fontId="0" fillId="0" borderId="0" xfId="4" applyNumberFormat="1" applyFont="1" applyFill="1" applyBorder="1" applyAlignment="1" applyProtection="1">
      <alignment vertical="top"/>
    </xf>
    <xf numFmtId="165" fontId="0" fillId="0" borderId="0" xfId="4" applyNumberFormat="1" applyFont="1" applyFill="1" applyBorder="1" applyAlignment="1" applyProtection="1"/>
    <xf numFmtId="0" fontId="14" fillId="0" borderId="0" xfId="4" applyFont="1" applyProtection="1"/>
    <xf numFmtId="165" fontId="0" fillId="0" borderId="0" xfId="4" applyNumberFormat="1" applyFont="1" applyFill="1" applyBorder="1" applyAlignment="1" applyProtection="1">
      <alignment vertical="top"/>
    </xf>
    <xf numFmtId="0" fontId="0" fillId="0" borderId="33" xfId="0" applyFont="1" applyBorder="1" applyAlignment="1" applyProtection="1">
      <alignment horizontal="center"/>
    </xf>
    <xf numFmtId="0" fontId="4" fillId="4" borderId="0" xfId="0" applyFont="1" applyFill="1" applyBorder="1" applyAlignment="1">
      <alignment vertical="center" wrapText="1"/>
    </xf>
    <xf numFmtId="44" fontId="3" fillId="4" borderId="4" xfId="2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44" fontId="20" fillId="4" borderId="3" xfId="2" applyFont="1" applyFill="1" applyBorder="1"/>
    <xf numFmtId="0" fontId="3" fillId="7" borderId="19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44" fontId="3" fillId="7" borderId="20" xfId="2" applyFont="1" applyFill="1" applyBorder="1" applyAlignment="1">
      <alignment horizontal="center" vertical="center" wrapText="1"/>
    </xf>
    <xf numFmtId="44" fontId="3" fillId="7" borderId="3" xfId="2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right"/>
    </xf>
    <xf numFmtId="9" fontId="0" fillId="6" borderId="1" xfId="3" applyFont="1" applyFill="1" applyBorder="1"/>
    <xf numFmtId="0" fontId="0" fillId="6" borderId="1" xfId="0" applyFill="1" applyBorder="1"/>
    <xf numFmtId="44" fontId="0" fillId="6" borderId="1" xfId="0" applyNumberFormat="1" applyFill="1" applyBorder="1"/>
    <xf numFmtId="9" fontId="0" fillId="7" borderId="1" xfId="3" applyFont="1" applyFill="1" applyBorder="1"/>
    <xf numFmtId="44" fontId="0" fillId="7" borderId="1" xfId="0" applyNumberFormat="1" applyFill="1" applyBorder="1"/>
    <xf numFmtId="0" fontId="0" fillId="7" borderId="1" xfId="0" applyFill="1" applyBorder="1"/>
    <xf numFmtId="10" fontId="0" fillId="7" borderId="15" xfId="3" applyNumberFormat="1" applyFont="1" applyFill="1" applyBorder="1"/>
    <xf numFmtId="44" fontId="2" fillId="7" borderId="17" xfId="2" applyFont="1" applyFill="1" applyBorder="1"/>
    <xf numFmtId="10" fontId="0" fillId="7" borderId="8" xfId="3" applyNumberFormat="1" applyFont="1" applyFill="1" applyBorder="1"/>
    <xf numFmtId="44" fontId="2" fillId="7" borderId="10" xfId="2" applyFont="1" applyFill="1" applyBorder="1"/>
    <xf numFmtId="10" fontId="0" fillId="6" borderId="15" xfId="3" applyNumberFormat="1" applyFont="1" applyFill="1" applyBorder="1"/>
    <xf numFmtId="44" fontId="2" fillId="6" borderId="17" xfId="2" applyFont="1" applyFill="1" applyBorder="1"/>
    <xf numFmtId="10" fontId="0" fillId="6" borderId="8" xfId="3" applyNumberFormat="1" applyFont="1" applyFill="1" applyBorder="1"/>
    <xf numFmtId="44" fontId="2" fillId="6" borderId="10" xfId="2" applyFont="1" applyFill="1" applyBorder="1"/>
    <xf numFmtId="44" fontId="2" fillId="7" borderId="38" xfId="2" applyFont="1" applyFill="1" applyBorder="1"/>
    <xf numFmtId="44" fontId="2" fillId="7" borderId="39" xfId="2" applyFont="1" applyFill="1" applyBorder="1"/>
    <xf numFmtId="0" fontId="3" fillId="4" borderId="1" xfId="0" applyFont="1" applyFill="1" applyBorder="1" applyAlignment="1">
      <alignment vertical="center" wrapText="1"/>
    </xf>
    <xf numFmtId="44" fontId="3" fillId="4" borderId="1" xfId="2" applyFont="1" applyFill="1" applyBorder="1" applyAlignment="1">
      <alignment vertical="center" wrapText="1"/>
    </xf>
    <xf numFmtId="44" fontId="20" fillId="7" borderId="19" xfId="0" applyNumberFormat="1" applyFont="1" applyFill="1" applyBorder="1" applyAlignment="1"/>
    <xf numFmtId="44" fontId="5" fillId="0" borderId="11" xfId="2" applyFont="1" applyBorder="1" applyAlignment="1"/>
    <xf numFmtId="44" fontId="5" fillId="0" borderId="24" xfId="2" applyFont="1" applyBorder="1" applyAlignment="1"/>
    <xf numFmtId="0" fontId="4" fillId="2" borderId="2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44" fontId="4" fillId="2" borderId="26" xfId="2" applyFont="1" applyFill="1" applyBorder="1" applyAlignment="1">
      <alignment horizontal="center" vertical="center" wrapText="1"/>
    </xf>
    <xf numFmtId="44" fontId="4" fillId="2" borderId="5" xfId="2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44" fontId="4" fillId="2" borderId="1" xfId="2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vertical="center" wrapText="1"/>
    </xf>
    <xf numFmtId="44" fontId="4" fillId="2" borderId="42" xfId="2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 wrapText="1"/>
    </xf>
    <xf numFmtId="44" fontId="20" fillId="4" borderId="31" xfId="2" applyFont="1" applyFill="1" applyBorder="1"/>
    <xf numFmtId="44" fontId="20" fillId="4" borderId="22" xfId="2" applyFont="1" applyFill="1" applyBorder="1"/>
    <xf numFmtId="0" fontId="3" fillId="3" borderId="15" xfId="0" applyFont="1" applyFill="1" applyBorder="1" applyAlignment="1">
      <alignment horizontal="center" vertical="center" wrapText="1"/>
    </xf>
    <xf numFmtId="44" fontId="4" fillId="2" borderId="16" xfId="2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0" fillId="0" borderId="11" xfId="2" applyFont="1" applyBorder="1"/>
    <xf numFmtId="0" fontId="3" fillId="3" borderId="8" xfId="0" applyFont="1" applyFill="1" applyBorder="1" applyAlignment="1">
      <alignment horizontal="center" vertical="center" wrapText="1"/>
    </xf>
    <xf numFmtId="44" fontId="4" fillId="2" borderId="9" xfId="2" applyFont="1" applyFill="1" applyBorder="1" applyAlignment="1">
      <alignment vertical="center" wrapText="1"/>
    </xf>
    <xf numFmtId="44" fontId="0" fillId="0" borderId="24" xfId="2" applyFont="1" applyBorder="1"/>
    <xf numFmtId="0" fontId="3" fillId="4" borderId="4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4" fontId="20" fillId="4" borderId="26" xfId="2" applyFont="1" applyFill="1" applyBorder="1"/>
    <xf numFmtId="44" fontId="4" fillId="4" borderId="45" xfId="2" applyFont="1" applyFill="1" applyBorder="1" applyAlignment="1">
      <alignment vertical="center" wrapText="1"/>
    </xf>
    <xf numFmtId="9" fontId="0" fillId="6" borderId="43" xfId="3" applyFont="1" applyFill="1" applyBorder="1"/>
    <xf numFmtId="44" fontId="0" fillId="6" borderId="43" xfId="0" applyNumberFormat="1" applyFill="1" applyBorder="1"/>
    <xf numFmtId="9" fontId="0" fillId="7" borderId="43" xfId="3" applyFont="1" applyFill="1" applyBorder="1"/>
    <xf numFmtId="44" fontId="0" fillId="7" borderId="43" xfId="0" applyNumberFormat="1" applyFill="1" applyBorder="1"/>
    <xf numFmtId="0" fontId="0" fillId="6" borderId="43" xfId="0" applyFill="1" applyBorder="1"/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3" fillId="4" borderId="43" xfId="0" applyFont="1" applyFill="1" applyBorder="1" applyAlignment="1">
      <alignment vertical="center" wrapText="1"/>
    </xf>
    <xf numFmtId="44" fontId="3" fillId="4" borderId="43" xfId="2" applyFont="1" applyFill="1" applyBorder="1" applyAlignment="1">
      <alignment vertical="center" wrapText="1"/>
    </xf>
    <xf numFmtId="17" fontId="5" fillId="0" borderId="32" xfId="0" applyNumberFormat="1" applyFont="1" applyBorder="1" applyAlignment="1"/>
    <xf numFmtId="17" fontId="6" fillId="0" borderId="24" xfId="0" applyNumberFormat="1" applyFont="1" applyBorder="1" applyAlignment="1">
      <alignment horizontal="left"/>
    </xf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horizontal="right"/>
    </xf>
    <xf numFmtId="0" fontId="6" fillId="0" borderId="32" xfId="0" applyFont="1" applyBorder="1" applyAlignment="1"/>
    <xf numFmtId="0" fontId="4" fillId="2" borderId="40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44" fontId="20" fillId="4" borderId="0" xfId="2" applyFont="1" applyFill="1" applyBorder="1"/>
    <xf numFmtId="44" fontId="20" fillId="4" borderId="27" xfId="2" applyFont="1" applyFill="1" applyBorder="1"/>
    <xf numFmtId="0" fontId="4" fillId="5" borderId="5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vertical="center" wrapText="1"/>
    </xf>
    <xf numFmtId="44" fontId="4" fillId="2" borderId="42" xfId="2" applyFont="1" applyFill="1" applyBorder="1" applyAlignment="1">
      <alignment horizontal="right" vertical="center" wrapText="1"/>
    </xf>
    <xf numFmtId="0" fontId="3" fillId="4" borderId="31" xfId="0" applyFont="1" applyFill="1" applyBorder="1" applyAlignment="1">
      <alignment vertical="center" wrapText="1"/>
    </xf>
    <xf numFmtId="0" fontId="4" fillId="4" borderId="31" xfId="0" applyFont="1" applyFill="1" applyBorder="1" applyAlignment="1">
      <alignment horizontal="center" vertical="center" wrapText="1"/>
    </xf>
    <xf numFmtId="44" fontId="4" fillId="4" borderId="31" xfId="2" applyFont="1" applyFill="1" applyBorder="1" applyAlignment="1">
      <alignment horizontal="center" vertical="center" wrapText="1"/>
    </xf>
    <xf numFmtId="44" fontId="4" fillId="4" borderId="20" xfId="2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vertical="center" wrapText="1"/>
    </xf>
    <xf numFmtId="44" fontId="14" fillId="5" borderId="16" xfId="2" applyFont="1" applyFill="1" applyBorder="1" applyAlignment="1">
      <alignment horizontal="right" vertical="center" wrapText="1"/>
    </xf>
    <xf numFmtId="44" fontId="14" fillId="5" borderId="17" xfId="2" applyFont="1" applyFill="1" applyBorder="1" applyAlignment="1">
      <alignment horizontal="right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44" fontId="4" fillId="2" borderId="9" xfId="2" applyFont="1" applyFill="1" applyBorder="1" applyAlignment="1">
      <alignment horizontal="right" vertical="center" wrapText="1"/>
    </xf>
    <xf numFmtId="44" fontId="14" fillId="2" borderId="16" xfId="2" applyFont="1" applyFill="1" applyBorder="1" applyAlignment="1">
      <alignment horizontal="right" vertical="center" wrapText="1"/>
    </xf>
    <xf numFmtId="0" fontId="14" fillId="4" borderId="43" xfId="0" applyFont="1" applyFill="1" applyBorder="1" applyAlignment="1">
      <alignment vertical="center" wrapText="1"/>
    </xf>
    <xf numFmtId="44" fontId="14" fillId="4" borderId="43" xfId="2" applyFont="1" applyFill="1" applyBorder="1" applyAlignment="1">
      <alignment horizontal="right" vertical="center" wrapText="1"/>
    </xf>
    <xf numFmtId="44" fontId="14" fillId="4" borderId="17" xfId="2" applyFont="1" applyFill="1" applyBorder="1" applyAlignment="1">
      <alignment horizontal="righ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44" fontId="14" fillId="4" borderId="1" xfId="2" applyFont="1" applyFill="1" applyBorder="1" applyAlignment="1">
      <alignment horizontal="right" vertical="center" wrapText="1"/>
    </xf>
    <xf numFmtId="44" fontId="14" fillId="4" borderId="7" xfId="2" applyFont="1" applyFill="1" applyBorder="1" applyAlignment="1">
      <alignment horizontal="right" vertical="center" wrapText="1"/>
    </xf>
    <xf numFmtId="0" fontId="7" fillId="0" borderId="24" xfId="0" applyFont="1" applyBorder="1" applyAlignment="1">
      <alignment vertical="center"/>
    </xf>
    <xf numFmtId="43" fontId="0" fillId="0" borderId="0" xfId="1" applyNumberFormat="1" applyFont="1"/>
    <xf numFmtId="43" fontId="0" fillId="0" borderId="26" xfId="1" applyNumberFormat="1" applyFont="1" applyBorder="1"/>
    <xf numFmtId="43" fontId="5" fillId="0" borderId="0" xfId="0" applyNumberFormat="1" applyFont="1" applyBorder="1" applyAlignment="1"/>
    <xf numFmtId="43" fontId="5" fillId="0" borderId="32" xfId="0" applyNumberFormat="1" applyFont="1" applyBorder="1" applyAlignment="1"/>
    <xf numFmtId="43" fontId="3" fillId="4" borderId="4" xfId="1" applyNumberFormat="1" applyFont="1" applyFill="1" applyBorder="1" applyAlignment="1">
      <alignment horizontal="center" vertical="center" wrapText="1"/>
    </xf>
    <xf numFmtId="43" fontId="4" fillId="2" borderId="26" xfId="1" applyNumberFormat="1" applyFont="1" applyFill="1" applyBorder="1" applyAlignment="1">
      <alignment horizontal="center" vertical="center" wrapText="1"/>
    </xf>
    <xf numFmtId="43" fontId="4" fillId="5" borderId="16" xfId="1" applyNumberFormat="1" applyFont="1" applyFill="1" applyBorder="1" applyAlignment="1">
      <alignment horizontal="right" vertical="center" wrapText="1"/>
    </xf>
    <xf numFmtId="43" fontId="4" fillId="5" borderId="9" xfId="1" applyNumberFormat="1" applyFont="1" applyFill="1" applyBorder="1" applyAlignment="1">
      <alignment horizontal="right" vertical="center" wrapText="1"/>
    </xf>
    <xf numFmtId="43" fontId="4" fillId="4" borderId="0" xfId="1" applyNumberFormat="1" applyFont="1" applyFill="1" applyBorder="1" applyAlignment="1">
      <alignment horizontal="center" vertical="center" wrapText="1"/>
    </xf>
    <xf numFmtId="43" fontId="4" fillId="4" borderId="16" xfId="0" applyNumberFormat="1" applyFont="1" applyFill="1" applyBorder="1" applyAlignment="1">
      <alignment horizontal="right" vertical="center" wrapText="1"/>
    </xf>
    <xf numFmtId="43" fontId="4" fillId="4" borderId="1" xfId="0" applyNumberFormat="1" applyFont="1" applyFill="1" applyBorder="1" applyAlignment="1">
      <alignment horizontal="right" vertical="center" wrapText="1"/>
    </xf>
    <xf numFmtId="43" fontId="4" fillId="4" borderId="9" xfId="0" applyNumberFormat="1" applyFont="1" applyFill="1" applyBorder="1" applyAlignment="1">
      <alignment horizontal="right" vertical="center" wrapText="1"/>
    </xf>
    <xf numFmtId="43" fontId="4" fillId="2" borderId="0" xfId="1" applyNumberFormat="1" applyFont="1" applyFill="1" applyBorder="1" applyAlignment="1">
      <alignment horizontal="center" vertical="center" wrapText="1"/>
    </xf>
    <xf numFmtId="43" fontId="14" fillId="2" borderId="16" xfId="0" applyNumberFormat="1" applyFont="1" applyFill="1" applyBorder="1" applyAlignment="1">
      <alignment horizontal="right" vertical="center" wrapText="1"/>
    </xf>
    <xf numFmtId="43" fontId="4" fillId="2" borderId="1" xfId="0" applyNumberFormat="1" applyFont="1" applyFill="1" applyBorder="1" applyAlignment="1">
      <alignment horizontal="right" vertical="center" wrapText="1"/>
    </xf>
    <xf numFmtId="43" fontId="4" fillId="2" borderId="9" xfId="0" applyNumberFormat="1" applyFont="1" applyFill="1" applyBorder="1" applyAlignment="1">
      <alignment horizontal="right" vertical="center" wrapText="1"/>
    </xf>
    <xf numFmtId="43" fontId="14" fillId="4" borderId="1" xfId="0" applyNumberFormat="1" applyFont="1" applyFill="1" applyBorder="1" applyAlignment="1">
      <alignment horizontal="right" vertical="center" wrapText="1"/>
    </xf>
    <xf numFmtId="43" fontId="4" fillId="2" borderId="16" xfId="0" applyNumberFormat="1" applyFont="1" applyFill="1" applyBorder="1" applyAlignment="1">
      <alignment horizontal="right" vertical="center" wrapText="1"/>
    </xf>
    <xf numFmtId="43" fontId="4" fillId="2" borderId="42" xfId="0" applyNumberFormat="1" applyFont="1" applyFill="1" applyBorder="1" applyAlignment="1">
      <alignment horizontal="right" vertical="center" wrapText="1"/>
    </xf>
    <xf numFmtId="43" fontId="4" fillId="4" borderId="31" xfId="1" applyNumberFormat="1" applyFont="1" applyFill="1" applyBorder="1" applyAlignment="1">
      <alignment horizontal="center" vertical="center" wrapText="1"/>
    </xf>
    <xf numFmtId="43" fontId="14" fillId="4" borderId="43" xfId="0" applyNumberFormat="1" applyFont="1" applyFill="1" applyBorder="1" applyAlignment="1">
      <alignment horizontal="right" vertical="center" wrapText="1"/>
    </xf>
    <xf numFmtId="44" fontId="13" fillId="2" borderId="22" xfId="2" applyFont="1" applyFill="1" applyBorder="1" applyAlignment="1">
      <alignment horizontal="right" vertical="center" wrapText="1"/>
    </xf>
    <xf numFmtId="44" fontId="14" fillId="5" borderId="10" xfId="2" applyFont="1" applyFill="1" applyBorder="1" applyAlignment="1">
      <alignment horizontal="right" vertical="center" wrapText="1"/>
    </xf>
    <xf numFmtId="44" fontId="13" fillId="4" borderId="27" xfId="2" applyFont="1" applyFill="1" applyBorder="1" applyAlignment="1">
      <alignment horizontal="right" vertical="center" wrapText="1"/>
    </xf>
    <xf numFmtId="44" fontId="14" fillId="4" borderId="10" xfId="2" applyFont="1" applyFill="1" applyBorder="1" applyAlignment="1">
      <alignment horizontal="right" vertical="center" wrapText="1"/>
    </xf>
    <xf numFmtId="44" fontId="13" fillId="2" borderId="27" xfId="2" applyFont="1" applyFill="1" applyBorder="1" applyAlignment="1">
      <alignment horizontal="right" vertical="center" wrapText="1"/>
    </xf>
    <xf numFmtId="44" fontId="14" fillId="5" borderId="7" xfId="2" applyFont="1" applyFill="1" applyBorder="1" applyAlignment="1">
      <alignment horizontal="right" vertical="center" wrapText="1"/>
    </xf>
    <xf numFmtId="44" fontId="14" fillId="2" borderId="17" xfId="2" applyFont="1" applyFill="1" applyBorder="1" applyAlignment="1">
      <alignment horizontal="right" vertical="center" wrapText="1"/>
    </xf>
    <xf numFmtId="44" fontId="14" fillId="2" borderId="7" xfId="2" applyFont="1" applyFill="1" applyBorder="1" applyAlignment="1">
      <alignment horizontal="right" vertical="center" wrapText="1"/>
    </xf>
    <xf numFmtId="44" fontId="14" fillId="2" borderId="10" xfId="2" applyFont="1" applyFill="1" applyBorder="1" applyAlignment="1">
      <alignment horizontal="right" vertical="center" wrapText="1"/>
    </xf>
    <xf numFmtId="44" fontId="13" fillId="7" borderId="25" xfId="2" applyFont="1" applyFill="1" applyBorder="1" applyAlignment="1">
      <alignment horizontal="right" vertical="center" wrapText="1"/>
    </xf>
    <xf numFmtId="44" fontId="21" fillId="0" borderId="0" xfId="2" applyFont="1"/>
    <xf numFmtId="0" fontId="3" fillId="7" borderId="28" xfId="0" applyFont="1" applyFill="1" applyBorder="1" applyAlignment="1">
      <alignment horizontal="right" vertical="center" wrapText="1"/>
    </xf>
    <xf numFmtId="0" fontId="3" fillId="7" borderId="29" xfId="0" applyFont="1" applyFill="1" applyBorder="1" applyAlignment="1">
      <alignment horizontal="right" vertical="center" wrapText="1"/>
    </xf>
    <xf numFmtId="0" fontId="3" fillId="7" borderId="30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34" xfId="4" applyFont="1" applyFill="1" applyBorder="1" applyAlignment="1" applyProtection="1">
      <alignment horizontal="left" vertical="top" wrapText="1"/>
    </xf>
    <xf numFmtId="0" fontId="0" fillId="0" borderId="33" xfId="0" applyFont="1" applyBorder="1" applyAlignment="1" applyProtection="1">
      <alignment horizontal="center"/>
    </xf>
    <xf numFmtId="0" fontId="11" fillId="0" borderId="34" xfId="0" applyFont="1" applyBorder="1" applyAlignment="1" applyProtection="1">
      <alignment horizontal="center"/>
    </xf>
    <xf numFmtId="0" fontId="11" fillId="0" borderId="33" xfId="5" applyFont="1" applyBorder="1" applyAlignment="1" applyProtection="1">
      <alignment horizontal="left" vertical="top"/>
    </xf>
    <xf numFmtId="0" fontId="12" fillId="0" borderId="34" xfId="6" applyNumberFormat="1" applyFont="1" applyFill="1" applyBorder="1" applyAlignment="1" applyProtection="1">
      <alignment horizontal="left" wrapText="1"/>
    </xf>
    <xf numFmtId="0" fontId="12" fillId="0" borderId="35" xfId="4" applyFont="1" applyFill="1" applyBorder="1" applyAlignment="1" applyProtection="1">
      <alignment horizontal="left" wrapText="1"/>
    </xf>
    <xf numFmtId="10" fontId="12" fillId="8" borderId="35" xfId="4" applyNumberFormat="1" applyFont="1" applyFill="1" applyBorder="1" applyAlignment="1" applyProtection="1">
      <alignment horizontal="center"/>
      <protection locked="0"/>
    </xf>
    <xf numFmtId="0" fontId="12" fillId="0" borderId="35" xfId="4" applyFont="1" applyFill="1" applyBorder="1" applyAlignment="1" applyProtection="1">
      <alignment horizontal="left"/>
    </xf>
    <xf numFmtId="0" fontId="10" fillId="0" borderId="35" xfId="4" applyFont="1" applyBorder="1" applyAlignment="1" applyProtection="1">
      <alignment horizontal="center"/>
    </xf>
    <xf numFmtId="164" fontId="12" fillId="9" borderId="34" xfId="6" applyFont="1" applyFill="1" applyBorder="1" applyAlignment="1" applyProtection="1">
      <alignment horizontal="left"/>
      <protection locked="0"/>
    </xf>
    <xf numFmtId="0" fontId="13" fillId="0" borderId="35" xfId="4" applyFont="1" applyBorder="1" applyAlignment="1" applyProtection="1">
      <alignment horizontal="center" vertical="center"/>
    </xf>
    <xf numFmtId="4" fontId="13" fillId="0" borderId="35" xfId="4" applyNumberFormat="1" applyFont="1" applyFill="1" applyBorder="1" applyAlignment="1" applyProtection="1">
      <alignment horizontal="center" vertical="center" wrapText="1"/>
    </xf>
    <xf numFmtId="0" fontId="0" fillId="0" borderId="0" xfId="4" applyFont="1" applyBorder="1" applyAlignment="1" applyProtection="1">
      <alignment horizontal="center" vertical="center"/>
    </xf>
    <xf numFmtId="0" fontId="0" fillId="0" borderId="35" xfId="4" applyFont="1" applyBorder="1" applyAlignment="1" applyProtection="1">
      <alignment horizontal="center" vertical="center" wrapText="1"/>
    </xf>
    <xf numFmtId="0" fontId="14" fillId="10" borderId="35" xfId="4" applyFont="1" applyFill="1" applyBorder="1" applyAlignment="1" applyProtection="1">
      <alignment horizontal="center" vertical="center" wrapText="1"/>
    </xf>
    <xf numFmtId="0" fontId="16" fillId="0" borderId="0" xfId="4" applyFont="1" applyBorder="1" applyAlignment="1" applyProtection="1">
      <alignment horizontal="left" vertical="center" indent="1"/>
    </xf>
    <xf numFmtId="0" fontId="0" fillId="0" borderId="37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center" vertical="top"/>
    </xf>
    <xf numFmtId="0" fontId="12" fillId="0" borderId="35" xfId="4" applyFont="1" applyBorder="1" applyAlignment="1" applyProtection="1">
      <alignment horizontal="left" vertical="center" wrapText="1"/>
    </xf>
    <xf numFmtId="49" fontId="0" fillId="8" borderId="35" xfId="4" applyNumberFormat="1" applyFont="1" applyFill="1" applyBorder="1" applyAlignment="1" applyProtection="1">
      <alignment horizontal="left" vertical="top" wrapText="1"/>
      <protection locked="0"/>
    </xf>
    <xf numFmtId="165" fontId="0" fillId="0" borderId="36" xfId="4" applyNumberFormat="1" applyFont="1" applyFill="1" applyBorder="1" applyAlignment="1" applyProtection="1">
      <alignment horizontal="left"/>
    </xf>
    <xf numFmtId="166" fontId="0" fillId="0" borderId="36" xfId="4" applyNumberFormat="1" applyFont="1" applyFill="1" applyBorder="1" applyAlignment="1" applyProtection="1">
      <alignment horizontal="left"/>
    </xf>
    <xf numFmtId="0" fontId="11" fillId="0" borderId="0" xfId="4" applyFont="1" applyBorder="1" applyAlignment="1" applyProtection="1">
      <alignment horizontal="left" vertical="center"/>
    </xf>
    <xf numFmtId="0" fontId="13" fillId="0" borderId="0" xfId="4" applyFont="1" applyBorder="1" applyAlignment="1" applyProtection="1">
      <alignment horizontal="left" vertical="center"/>
    </xf>
    <xf numFmtId="0" fontId="2" fillId="7" borderId="19" xfId="0" applyFont="1" applyFill="1" applyBorder="1" applyAlignment="1">
      <alignment horizontal="right"/>
    </xf>
    <xf numFmtId="0" fontId="2" fillId="7" borderId="20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44" fontId="3" fillId="7" borderId="22" xfId="2" applyFont="1" applyFill="1" applyBorder="1" applyAlignment="1">
      <alignment horizontal="center" vertical="center" wrapText="1"/>
    </xf>
    <xf numFmtId="44" fontId="3" fillId="7" borderId="25" xfId="2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</cellXfs>
  <cellStyles count="7">
    <cellStyle name="Moeda" xfId="2" builtinId="4"/>
    <cellStyle name="Moeda_Composicao BDI v2.1" xfId="6"/>
    <cellStyle name="Normal" xfId="0" builtinId="0"/>
    <cellStyle name="Normal 2" xfId="4"/>
    <cellStyle name="Normal_FICHA DE VERIFICAÇÃO PRELIMINAR - Plano R" xfId="5"/>
    <cellStyle name="Porcentagem" xfId="3" builtinId="5"/>
    <cellStyle name="Vírgula" xfId="1" builtinId="3"/>
  </cellStyles>
  <dxfs count="2">
    <dxf>
      <font>
        <b/>
        <i val="0"/>
        <condense val="0"/>
        <extend val="0"/>
      </font>
    </dxf>
    <dxf>
      <font>
        <b/>
        <i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 style="thin">
          <color indexed="64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42214</xdr:colOff>
      <xdr:row>0</xdr:row>
      <xdr:rowOff>80096</xdr:rowOff>
    </xdr:from>
    <xdr:to>
      <xdr:col>2</xdr:col>
      <xdr:colOff>899564</xdr:colOff>
      <xdr:row>1</xdr:row>
      <xdr:rowOff>458932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4" y="80096"/>
          <a:ext cx="2693077" cy="673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116417</xdr:rowOff>
    </xdr:from>
    <xdr:to>
      <xdr:col>3</xdr:col>
      <xdr:colOff>412832</xdr:colOff>
      <xdr:row>3</xdr:row>
      <xdr:rowOff>74084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7" y="116417"/>
          <a:ext cx="2201415" cy="550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180976</xdr:rowOff>
    </xdr:from>
    <xdr:to>
      <xdr:col>1</xdr:col>
      <xdr:colOff>1095376</xdr:colOff>
      <xdr:row>1</xdr:row>
      <xdr:rowOff>452418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80976"/>
          <a:ext cx="2228850" cy="5571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518583</xdr:colOff>
      <xdr:row>0</xdr:row>
      <xdr:rowOff>0</xdr:rowOff>
    </xdr:from>
    <xdr:to>
      <xdr:col>2</xdr:col>
      <xdr:colOff>1936750</xdr:colOff>
      <xdr:row>1</xdr:row>
      <xdr:rowOff>600572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83" y="0"/>
          <a:ext cx="3545417" cy="8863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emazzetto\Desktop\-%20obras%202020%20-%20albertino%20last&#243;ria%20-%20tr&#234;s%20pontes\PT%201066.052-45\PLANILHA%20M&#218;LTIPLA%20V3.0.5%20-%20PT%201066.052-45-2019%20-%20Ch&#225;cara%20das%20&#225;guas%20-%20trecho%20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  <sheetName val="Plan1"/>
    </sheetNames>
    <sheetDataSet>
      <sheetData sheetId="0"/>
      <sheetData sheetId="1"/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view="pageBreakPreview" zoomScale="110" zoomScaleNormal="100" zoomScaleSheetLayoutView="110" workbookViewId="0">
      <selection activeCell="L12" sqref="L12"/>
    </sheetView>
  </sheetViews>
  <sheetFormatPr defaultRowHeight="15" x14ac:dyDescent="0.25"/>
  <cols>
    <col min="1" max="1" width="10.42578125" customWidth="1"/>
    <col min="2" max="2" width="17.140625" customWidth="1"/>
    <col min="3" max="4" width="14" customWidth="1"/>
    <col min="5" max="5" width="43.85546875" customWidth="1"/>
    <col min="6" max="6" width="11.5703125" style="209" customWidth="1"/>
    <col min="7" max="7" width="8" bestFit="1" customWidth="1"/>
    <col min="8" max="9" width="16.28515625" style="1" bestFit="1" customWidth="1"/>
    <col min="10" max="10" width="20.85546875" style="1" bestFit="1" customWidth="1"/>
  </cols>
  <sheetData>
    <row r="1" spans="1:10" ht="23.25" customHeight="1" x14ac:dyDescent="0.25">
      <c r="A1" s="59"/>
      <c r="B1" s="62"/>
      <c r="C1" s="60"/>
      <c r="D1" s="244" t="s">
        <v>53</v>
      </c>
      <c r="E1" s="245"/>
      <c r="F1" s="245"/>
      <c r="G1" s="245"/>
      <c r="H1" s="245"/>
      <c r="I1" s="245"/>
      <c r="J1" s="246"/>
    </row>
    <row r="2" spans="1:10" ht="41.25" customHeight="1" thickBot="1" x14ac:dyDescent="0.3">
      <c r="A2" s="55"/>
      <c r="B2" s="56"/>
      <c r="C2" s="208"/>
      <c r="D2" s="247"/>
      <c r="E2" s="248"/>
      <c r="F2" s="248"/>
      <c r="G2" s="248"/>
      <c r="H2" s="248"/>
      <c r="I2" s="248"/>
      <c r="J2" s="249"/>
    </row>
    <row r="3" spans="1:10" ht="11.25" customHeight="1" thickBot="1" x14ac:dyDescent="0.3"/>
    <row r="4" spans="1:10" ht="18.75" x14ac:dyDescent="0.3">
      <c r="A4" s="57" t="s">
        <v>51</v>
      </c>
      <c r="B4" s="58" t="s">
        <v>176</v>
      </c>
      <c r="C4" s="62"/>
      <c r="D4" s="62"/>
      <c r="E4" s="62"/>
      <c r="F4" s="210"/>
      <c r="G4" s="62"/>
      <c r="H4" s="64"/>
      <c r="I4" s="64"/>
      <c r="J4" s="65"/>
    </row>
    <row r="5" spans="1:10" ht="18.75" x14ac:dyDescent="0.3">
      <c r="A5" s="66" t="s">
        <v>52</v>
      </c>
      <c r="B5" s="51" t="s">
        <v>177</v>
      </c>
      <c r="C5" s="51"/>
      <c r="D5" s="51"/>
      <c r="E5" s="51"/>
      <c r="F5" s="211"/>
      <c r="G5" s="51"/>
      <c r="H5" s="51"/>
      <c r="I5" s="51"/>
      <c r="J5" s="67"/>
    </row>
    <row r="6" spans="1:10" ht="19.5" thickBot="1" x14ac:dyDescent="0.35">
      <c r="A6" s="72" t="s">
        <v>55</v>
      </c>
      <c r="B6" s="73" t="s">
        <v>155</v>
      </c>
      <c r="C6" s="56"/>
      <c r="D6" s="71" t="s">
        <v>54</v>
      </c>
      <c r="E6" s="70">
        <v>878692</v>
      </c>
      <c r="F6" s="212" t="s">
        <v>156</v>
      </c>
      <c r="G6" s="68"/>
      <c r="H6" s="171">
        <v>44317</v>
      </c>
      <c r="I6" s="68"/>
      <c r="J6" s="69"/>
    </row>
    <row r="7" spans="1:10" ht="15.75" thickBot="1" x14ac:dyDescent="0.3"/>
    <row r="8" spans="1:10" ht="15.75" customHeight="1" thickBot="1" x14ac:dyDescent="0.3">
      <c r="I8" s="30" t="s">
        <v>12</v>
      </c>
      <c r="J8" s="50">
        <v>0.26850000000000002</v>
      </c>
    </row>
    <row r="9" spans="1:10" ht="15.75" thickBot="1" x14ac:dyDescent="0.3"/>
    <row r="10" spans="1:10" ht="30.75" customHeight="1" thickBot="1" x14ac:dyDescent="0.3">
      <c r="A10" s="28" t="s">
        <v>6</v>
      </c>
      <c r="B10" s="29" t="s">
        <v>50</v>
      </c>
      <c r="C10" s="29" t="s">
        <v>7</v>
      </c>
      <c r="D10" s="29" t="s">
        <v>111</v>
      </c>
      <c r="E10" s="29" t="s">
        <v>8</v>
      </c>
      <c r="F10" s="213" t="s">
        <v>9</v>
      </c>
      <c r="G10" s="29" t="s">
        <v>10</v>
      </c>
      <c r="H10" s="99" t="s">
        <v>11</v>
      </c>
      <c r="I10" s="99" t="s">
        <v>13</v>
      </c>
      <c r="J10" s="31" t="s">
        <v>14</v>
      </c>
    </row>
    <row r="11" spans="1:10" ht="15.75" customHeight="1" thickBot="1" x14ac:dyDescent="0.3">
      <c r="A11" s="17">
        <v>1</v>
      </c>
      <c r="B11" s="129"/>
      <c r="C11" s="130"/>
      <c r="D11" s="129"/>
      <c r="E11" s="131" t="s">
        <v>16</v>
      </c>
      <c r="F11" s="214"/>
      <c r="G11" s="132"/>
      <c r="H11" s="133"/>
      <c r="I11" s="134"/>
      <c r="J11" s="230">
        <f>SUBTOTAL(9,J12:J13)</f>
        <v>6164.88</v>
      </c>
    </row>
    <row r="12" spans="1:10" ht="51.75" customHeight="1" x14ac:dyDescent="0.25">
      <c r="A12" s="18" t="s">
        <v>17</v>
      </c>
      <c r="B12" s="19" t="s">
        <v>172</v>
      </c>
      <c r="C12" s="12">
        <v>4813</v>
      </c>
      <c r="D12" s="19">
        <v>1</v>
      </c>
      <c r="E12" s="13" t="s">
        <v>129</v>
      </c>
      <c r="F12" s="215">
        <v>6</v>
      </c>
      <c r="G12" s="19" t="s">
        <v>0</v>
      </c>
      <c r="H12" s="14">
        <v>225</v>
      </c>
      <c r="I12" s="20">
        <f>ROUND((H12*$J$8)+H12,2)</f>
        <v>285.41000000000003</v>
      </c>
      <c r="J12" s="194">
        <f>F12*I12</f>
        <v>1712.46</v>
      </c>
    </row>
    <row r="13" spans="1:10" ht="57.75" customHeight="1" thickBot="1" x14ac:dyDescent="0.3">
      <c r="A13" s="21" t="s">
        <v>18</v>
      </c>
      <c r="B13" s="22" t="s">
        <v>160</v>
      </c>
      <c r="C13" s="7">
        <v>10775</v>
      </c>
      <c r="D13" s="22">
        <v>1</v>
      </c>
      <c r="E13" s="8" t="s">
        <v>19</v>
      </c>
      <c r="F13" s="216">
        <v>6</v>
      </c>
      <c r="G13" s="22" t="s">
        <v>1</v>
      </c>
      <c r="H13" s="199">
        <v>585</v>
      </c>
      <c r="I13" s="23">
        <f>ROUND((H13*$J$8)+H13,2)</f>
        <v>742.07</v>
      </c>
      <c r="J13" s="231">
        <f>F13*I13</f>
        <v>4452.42</v>
      </c>
    </row>
    <row r="14" spans="1:10" ht="15.75" thickBot="1" x14ac:dyDescent="0.3">
      <c r="A14" s="24">
        <v>2</v>
      </c>
      <c r="B14" s="44"/>
      <c r="C14" s="45"/>
      <c r="D14" s="98"/>
      <c r="E14" s="25" t="s">
        <v>35</v>
      </c>
      <c r="F14" s="217"/>
      <c r="G14" s="26"/>
      <c r="H14" s="27"/>
      <c r="I14" s="27"/>
      <c r="J14" s="232">
        <f>SUBTOTAL(9,J15:J25)</f>
        <v>110862.13840000001</v>
      </c>
    </row>
    <row r="15" spans="1:10" ht="71.25" x14ac:dyDescent="0.25">
      <c r="A15" s="46" t="s">
        <v>20</v>
      </c>
      <c r="B15" s="47" t="s">
        <v>174</v>
      </c>
      <c r="C15" s="47" t="s">
        <v>161</v>
      </c>
      <c r="D15" s="47">
        <v>2</v>
      </c>
      <c r="E15" s="48" t="s">
        <v>130</v>
      </c>
      <c r="F15" s="218">
        <v>3</v>
      </c>
      <c r="G15" s="47" t="s">
        <v>5</v>
      </c>
      <c r="H15" s="49">
        <v>2083.09</v>
      </c>
      <c r="I15" s="49">
        <f t="shared" ref="I15:I25" si="0">ROUND((H15*$J$8)+H15,2)</f>
        <v>2642.4</v>
      </c>
      <c r="J15" s="203">
        <f t="shared" ref="J15:J25" si="1">F15*I15</f>
        <v>7927.2000000000007</v>
      </c>
    </row>
    <row r="16" spans="1:10" ht="71.25" x14ac:dyDescent="0.25">
      <c r="A16" s="35" t="s">
        <v>21</v>
      </c>
      <c r="B16" s="32" t="s">
        <v>160</v>
      </c>
      <c r="C16" s="32">
        <v>99288</v>
      </c>
      <c r="D16" s="32">
        <v>2</v>
      </c>
      <c r="E16" s="33" t="s">
        <v>131</v>
      </c>
      <c r="F16" s="219">
        <v>8</v>
      </c>
      <c r="G16" s="32" t="s">
        <v>5</v>
      </c>
      <c r="H16" s="34">
        <v>444.63</v>
      </c>
      <c r="I16" s="34">
        <f t="shared" si="0"/>
        <v>564.01</v>
      </c>
      <c r="J16" s="207">
        <f t="shared" si="1"/>
        <v>4512.08</v>
      </c>
    </row>
    <row r="17" spans="1:10" ht="57" x14ac:dyDescent="0.25">
      <c r="A17" s="35" t="s">
        <v>22</v>
      </c>
      <c r="B17" s="32" t="s">
        <v>160</v>
      </c>
      <c r="C17" s="32">
        <v>98051</v>
      </c>
      <c r="D17" s="32">
        <v>2</v>
      </c>
      <c r="E17" s="33" t="s">
        <v>132</v>
      </c>
      <c r="F17" s="219">
        <v>8</v>
      </c>
      <c r="G17" s="32" t="s">
        <v>2</v>
      </c>
      <c r="H17" s="34">
        <v>783.22</v>
      </c>
      <c r="I17" s="34">
        <f t="shared" si="0"/>
        <v>993.51</v>
      </c>
      <c r="J17" s="207">
        <f t="shared" si="1"/>
        <v>7948.08</v>
      </c>
    </row>
    <row r="18" spans="1:10" ht="57" x14ac:dyDescent="0.25">
      <c r="A18" s="35" t="s">
        <v>23</v>
      </c>
      <c r="B18" s="32" t="s">
        <v>160</v>
      </c>
      <c r="C18" s="32">
        <v>98114</v>
      </c>
      <c r="D18" s="32">
        <v>2</v>
      </c>
      <c r="E18" s="33" t="s">
        <v>133</v>
      </c>
      <c r="F18" s="219">
        <v>8</v>
      </c>
      <c r="G18" s="32" t="s">
        <v>5</v>
      </c>
      <c r="H18" s="34">
        <v>726.62</v>
      </c>
      <c r="I18" s="34">
        <f t="shared" si="0"/>
        <v>921.72</v>
      </c>
      <c r="J18" s="207">
        <f t="shared" si="1"/>
        <v>7373.76</v>
      </c>
    </row>
    <row r="19" spans="1:10" ht="85.5" x14ac:dyDescent="0.25">
      <c r="A19" s="35" t="s">
        <v>134</v>
      </c>
      <c r="B19" s="32" t="s">
        <v>160</v>
      </c>
      <c r="C19" s="32">
        <v>92210</v>
      </c>
      <c r="D19" s="32">
        <v>2</v>
      </c>
      <c r="E19" s="33" t="s">
        <v>135</v>
      </c>
      <c r="F19" s="219">
        <v>47</v>
      </c>
      <c r="G19" s="32" t="s">
        <v>2</v>
      </c>
      <c r="H19" s="34">
        <v>128.47</v>
      </c>
      <c r="I19" s="34">
        <f t="shared" si="0"/>
        <v>162.96</v>
      </c>
      <c r="J19" s="207">
        <f t="shared" si="1"/>
        <v>7659.1200000000008</v>
      </c>
    </row>
    <row r="20" spans="1:10" ht="114" x14ac:dyDescent="0.25">
      <c r="A20" s="35" t="s">
        <v>136</v>
      </c>
      <c r="B20" s="32" t="s">
        <v>160</v>
      </c>
      <c r="C20" s="32">
        <v>90082</v>
      </c>
      <c r="D20" s="32">
        <v>2</v>
      </c>
      <c r="E20" s="33" t="s">
        <v>137</v>
      </c>
      <c r="F20" s="219">
        <v>47.12</v>
      </c>
      <c r="G20" s="32" t="s">
        <v>3</v>
      </c>
      <c r="H20" s="34">
        <v>8.18</v>
      </c>
      <c r="I20" s="34">
        <f t="shared" si="0"/>
        <v>10.38</v>
      </c>
      <c r="J20" s="207">
        <f t="shared" si="1"/>
        <v>489.10560000000004</v>
      </c>
    </row>
    <row r="21" spans="1:10" ht="114" x14ac:dyDescent="0.25">
      <c r="A21" s="35" t="s">
        <v>138</v>
      </c>
      <c r="B21" s="32" t="s">
        <v>160</v>
      </c>
      <c r="C21" s="32">
        <v>93374</v>
      </c>
      <c r="D21" s="32">
        <v>2</v>
      </c>
      <c r="E21" s="33" t="s">
        <v>139</v>
      </c>
      <c r="F21" s="219">
        <v>37.6</v>
      </c>
      <c r="G21" s="32" t="s">
        <v>3</v>
      </c>
      <c r="H21" s="34">
        <v>21.32</v>
      </c>
      <c r="I21" s="34">
        <f t="shared" si="0"/>
        <v>27.04</v>
      </c>
      <c r="J21" s="207">
        <f t="shared" si="1"/>
        <v>1016.704</v>
      </c>
    </row>
    <row r="22" spans="1:10" ht="85.5" x14ac:dyDescent="0.25">
      <c r="A22" s="35" t="s">
        <v>140</v>
      </c>
      <c r="B22" s="32" t="s">
        <v>160</v>
      </c>
      <c r="C22" s="32">
        <v>92212</v>
      </c>
      <c r="D22" s="32">
        <v>2</v>
      </c>
      <c r="E22" s="33" t="s">
        <v>40</v>
      </c>
      <c r="F22" s="219">
        <v>172</v>
      </c>
      <c r="G22" s="32" t="s">
        <v>2</v>
      </c>
      <c r="H22" s="34">
        <v>228.35</v>
      </c>
      <c r="I22" s="34">
        <f t="shared" si="0"/>
        <v>289.66000000000003</v>
      </c>
      <c r="J22" s="207">
        <f t="shared" si="1"/>
        <v>49821.520000000004</v>
      </c>
    </row>
    <row r="23" spans="1:10" ht="114" x14ac:dyDescent="0.25">
      <c r="A23" s="35" t="s">
        <v>141</v>
      </c>
      <c r="B23" s="32" t="s">
        <v>160</v>
      </c>
      <c r="C23" s="32">
        <v>90082</v>
      </c>
      <c r="D23" s="32">
        <v>2</v>
      </c>
      <c r="E23" s="33" t="s">
        <v>137</v>
      </c>
      <c r="F23" s="219">
        <v>206.4</v>
      </c>
      <c r="G23" s="32" t="s">
        <v>3</v>
      </c>
      <c r="H23" s="34">
        <v>8.18</v>
      </c>
      <c r="I23" s="34">
        <f t="shared" si="0"/>
        <v>10.38</v>
      </c>
      <c r="J23" s="207">
        <f t="shared" si="1"/>
        <v>2142.4320000000002</v>
      </c>
    </row>
    <row r="24" spans="1:10" ht="114" x14ac:dyDescent="0.25">
      <c r="A24" s="35" t="s">
        <v>142</v>
      </c>
      <c r="B24" s="32" t="s">
        <v>160</v>
      </c>
      <c r="C24" s="32">
        <v>93374</v>
      </c>
      <c r="D24" s="32">
        <v>2</v>
      </c>
      <c r="E24" s="33" t="s">
        <v>139</v>
      </c>
      <c r="F24" s="219">
        <v>144.47999999999999</v>
      </c>
      <c r="G24" s="32" t="s">
        <v>3</v>
      </c>
      <c r="H24" s="34">
        <v>21.32</v>
      </c>
      <c r="I24" s="34">
        <f t="shared" si="0"/>
        <v>27.04</v>
      </c>
      <c r="J24" s="207">
        <f t="shared" si="1"/>
        <v>3906.7391999999995</v>
      </c>
    </row>
    <row r="25" spans="1:10" ht="67.5" customHeight="1" thickBot="1" x14ac:dyDescent="0.3">
      <c r="A25" s="36" t="s">
        <v>143</v>
      </c>
      <c r="B25" s="37" t="s">
        <v>160</v>
      </c>
      <c r="C25" s="37">
        <v>94267</v>
      </c>
      <c r="D25" s="37">
        <v>2</v>
      </c>
      <c r="E25" s="38" t="s">
        <v>144</v>
      </c>
      <c r="F25" s="220">
        <v>369.36</v>
      </c>
      <c r="G25" s="37" t="s">
        <v>2</v>
      </c>
      <c r="H25" s="39">
        <v>38.56</v>
      </c>
      <c r="I25" s="39">
        <f t="shared" si="0"/>
        <v>48.91</v>
      </c>
      <c r="J25" s="233">
        <f t="shared" si="1"/>
        <v>18065.3976</v>
      </c>
    </row>
    <row r="26" spans="1:10" ht="15.75" thickBot="1" x14ac:dyDescent="0.3">
      <c r="A26" s="17">
        <v>3</v>
      </c>
      <c r="B26" s="40"/>
      <c r="C26" s="41"/>
      <c r="D26" s="16"/>
      <c r="E26" s="15" t="s">
        <v>24</v>
      </c>
      <c r="F26" s="221"/>
      <c r="G26" s="9"/>
      <c r="H26" s="10"/>
      <c r="I26" s="10"/>
      <c r="J26" s="234">
        <f>SUBTOTAL(9,J27:J32)</f>
        <v>212755.69029999999</v>
      </c>
    </row>
    <row r="27" spans="1:10" ht="42.75" x14ac:dyDescent="0.25">
      <c r="A27" s="189" t="s">
        <v>25</v>
      </c>
      <c r="B27" s="190" t="s">
        <v>160</v>
      </c>
      <c r="C27" s="191">
        <v>95147</v>
      </c>
      <c r="D27" s="190">
        <v>3</v>
      </c>
      <c r="E27" s="192" t="s">
        <v>145</v>
      </c>
      <c r="F27" s="222">
        <v>1442.33</v>
      </c>
      <c r="G27" s="191" t="s">
        <v>0</v>
      </c>
      <c r="H27" s="200">
        <v>14.11</v>
      </c>
      <c r="I27" s="193">
        <f t="shared" ref="I27:I32" si="2">ROUND((H27*$J$8)+H27,2)</f>
        <v>17.899999999999999</v>
      </c>
      <c r="J27" s="194">
        <f>F27*I27</f>
        <v>25817.706999999995</v>
      </c>
    </row>
    <row r="28" spans="1:10" ht="71.25" x14ac:dyDescent="0.25">
      <c r="A28" s="5" t="s">
        <v>26</v>
      </c>
      <c r="B28" s="42" t="s">
        <v>160</v>
      </c>
      <c r="C28" s="2">
        <v>96396</v>
      </c>
      <c r="D28" s="42">
        <v>3</v>
      </c>
      <c r="E28" s="3" t="s">
        <v>27</v>
      </c>
      <c r="F28" s="223">
        <v>288.45999999999998</v>
      </c>
      <c r="G28" s="2" t="s">
        <v>3</v>
      </c>
      <c r="H28" s="4">
        <v>104.52</v>
      </c>
      <c r="I28" s="43">
        <f t="shared" si="2"/>
        <v>132.58000000000001</v>
      </c>
      <c r="J28" s="235">
        <f>F28*I28</f>
        <v>38244.0268</v>
      </c>
    </row>
    <row r="29" spans="1:10" ht="57" x14ac:dyDescent="0.25">
      <c r="A29" s="5" t="s">
        <v>28</v>
      </c>
      <c r="B29" s="42" t="s">
        <v>160</v>
      </c>
      <c r="C29" s="2">
        <v>95877</v>
      </c>
      <c r="D29" s="42">
        <v>3</v>
      </c>
      <c r="E29" s="3" t="s">
        <v>146</v>
      </c>
      <c r="F29" s="223">
        <v>9807.84</v>
      </c>
      <c r="G29" s="2" t="s">
        <v>147</v>
      </c>
      <c r="H29" s="4">
        <v>1.3</v>
      </c>
      <c r="I29" s="43">
        <f t="shared" si="2"/>
        <v>1.65</v>
      </c>
      <c r="J29" s="235">
        <f t="shared" ref="J29:J31" si="3">F29*I29</f>
        <v>16182.936</v>
      </c>
    </row>
    <row r="30" spans="1:10" ht="42.75" x14ac:dyDescent="0.25">
      <c r="A30" s="5" t="s">
        <v>29</v>
      </c>
      <c r="B30" s="42" t="s">
        <v>160</v>
      </c>
      <c r="C30" s="2">
        <v>96402</v>
      </c>
      <c r="D30" s="42">
        <v>3</v>
      </c>
      <c r="E30" s="3" t="s">
        <v>30</v>
      </c>
      <c r="F30" s="223">
        <v>1442.33</v>
      </c>
      <c r="G30" s="2" t="s">
        <v>0</v>
      </c>
      <c r="H30" s="4">
        <v>2.0699999999999998</v>
      </c>
      <c r="I30" s="43">
        <f t="shared" si="2"/>
        <v>2.63</v>
      </c>
      <c r="J30" s="235">
        <f t="shared" si="3"/>
        <v>3793.3278999999998</v>
      </c>
    </row>
    <row r="31" spans="1:10" ht="57" x14ac:dyDescent="0.25">
      <c r="A31" s="5" t="s">
        <v>31</v>
      </c>
      <c r="B31" s="42" t="s">
        <v>160</v>
      </c>
      <c r="C31" s="2" t="s">
        <v>173</v>
      </c>
      <c r="D31" s="42">
        <v>3</v>
      </c>
      <c r="E31" s="3" t="s">
        <v>32</v>
      </c>
      <c r="F31" s="223">
        <v>57.69</v>
      </c>
      <c r="G31" s="2" t="s">
        <v>3</v>
      </c>
      <c r="H31" s="4">
        <v>1622.12</v>
      </c>
      <c r="I31" s="43">
        <f t="shared" si="2"/>
        <v>2057.66</v>
      </c>
      <c r="J31" s="235">
        <f t="shared" si="3"/>
        <v>118706.40539999999</v>
      </c>
    </row>
    <row r="32" spans="1:10" ht="92.25" customHeight="1" thickBot="1" x14ac:dyDescent="0.3">
      <c r="A32" s="6" t="s">
        <v>33</v>
      </c>
      <c r="B32" s="22" t="s">
        <v>160</v>
      </c>
      <c r="C32" s="7">
        <v>93589</v>
      </c>
      <c r="D32" s="22">
        <v>3</v>
      </c>
      <c r="E32" s="8" t="s">
        <v>34</v>
      </c>
      <c r="F32" s="224">
        <v>4315.21</v>
      </c>
      <c r="G32" s="7" t="s">
        <v>4</v>
      </c>
      <c r="H32" s="199">
        <v>1.83</v>
      </c>
      <c r="I32" s="23">
        <f t="shared" si="2"/>
        <v>2.3199999999999998</v>
      </c>
      <c r="J32" s="231">
        <f t="shared" ref="J32" si="4">F32*I32</f>
        <v>10011.287199999999</v>
      </c>
    </row>
    <row r="33" spans="1:10" ht="15.75" thickBot="1" x14ac:dyDescent="0.3">
      <c r="A33" s="135">
        <v>4</v>
      </c>
      <c r="B33" s="44"/>
      <c r="C33" s="45"/>
      <c r="D33" s="98"/>
      <c r="E33" s="25" t="s">
        <v>128</v>
      </c>
      <c r="F33" s="217"/>
      <c r="G33" s="26"/>
      <c r="H33" s="27"/>
      <c r="I33" s="27"/>
      <c r="J33" s="232">
        <f>SUBTOTAL(9,J34:J37)</f>
        <v>66883.463499999998</v>
      </c>
    </row>
    <row r="34" spans="1:10" ht="28.5" x14ac:dyDescent="0.25">
      <c r="A34" s="46" t="s">
        <v>36</v>
      </c>
      <c r="B34" s="47" t="s">
        <v>160</v>
      </c>
      <c r="C34" s="47">
        <v>98524</v>
      </c>
      <c r="D34" s="47">
        <v>4</v>
      </c>
      <c r="E34" s="48" t="s">
        <v>148</v>
      </c>
      <c r="F34" s="218">
        <v>445.89</v>
      </c>
      <c r="G34" s="47" t="s">
        <v>0</v>
      </c>
      <c r="H34" s="49">
        <v>2.85</v>
      </c>
      <c r="I34" s="49">
        <f>ROUND((H34*$J$8)+H34,2)</f>
        <v>3.62</v>
      </c>
      <c r="J34" s="203">
        <f>F34*I34</f>
        <v>1614.1217999999999</v>
      </c>
    </row>
    <row r="35" spans="1:10" ht="57" x14ac:dyDescent="0.25">
      <c r="A35" s="204" t="s">
        <v>37</v>
      </c>
      <c r="B35" s="197" t="s">
        <v>174</v>
      </c>
      <c r="C35" s="197" t="s">
        <v>167</v>
      </c>
      <c r="D35" s="197">
        <v>4</v>
      </c>
      <c r="E35" s="205" t="s">
        <v>168</v>
      </c>
      <c r="F35" s="225">
        <v>445.89</v>
      </c>
      <c r="G35" s="197" t="s">
        <v>0</v>
      </c>
      <c r="H35" s="206">
        <v>5.1100000000000003</v>
      </c>
      <c r="I35" s="206">
        <f>ROUND((H35*$J$8)+H35,2)</f>
        <v>6.48</v>
      </c>
      <c r="J35" s="207">
        <f>F35*I35</f>
        <v>2889.3672000000001</v>
      </c>
    </row>
    <row r="36" spans="1:10" ht="90.75" customHeight="1" x14ac:dyDescent="0.25">
      <c r="A36" s="35" t="s">
        <v>38</v>
      </c>
      <c r="B36" s="32" t="s">
        <v>160</v>
      </c>
      <c r="C36" s="32">
        <v>94993</v>
      </c>
      <c r="D36" s="32">
        <v>4</v>
      </c>
      <c r="E36" s="33" t="s">
        <v>149</v>
      </c>
      <c r="F36" s="219">
        <v>445.89</v>
      </c>
      <c r="G36" s="32" t="s">
        <v>0</v>
      </c>
      <c r="H36" s="34">
        <v>79.66</v>
      </c>
      <c r="I36" s="34">
        <f>ROUND((H36*$J$8)+H36,2)</f>
        <v>101.05</v>
      </c>
      <c r="J36" s="207">
        <f>F36*I36</f>
        <v>45057.184499999996</v>
      </c>
    </row>
    <row r="37" spans="1:10" ht="114.75" thickBot="1" x14ac:dyDescent="0.3">
      <c r="A37" s="36" t="s">
        <v>39</v>
      </c>
      <c r="B37" s="37" t="s">
        <v>160</v>
      </c>
      <c r="C37" s="37">
        <v>94275</v>
      </c>
      <c r="D37" s="37">
        <v>4</v>
      </c>
      <c r="E37" s="38" t="s">
        <v>150</v>
      </c>
      <c r="F37" s="220">
        <v>368.57</v>
      </c>
      <c r="G37" s="37" t="s">
        <v>2</v>
      </c>
      <c r="H37" s="39">
        <v>37.049999999999997</v>
      </c>
      <c r="I37" s="39">
        <f>ROUND((H37*$J$8)+H37,2)</f>
        <v>47</v>
      </c>
      <c r="J37" s="233">
        <f>F37*I37</f>
        <v>17322.79</v>
      </c>
    </row>
    <row r="38" spans="1:10" ht="15.75" thickBot="1" x14ac:dyDescent="0.3">
      <c r="A38" s="17">
        <v>5</v>
      </c>
      <c r="B38" s="40"/>
      <c r="C38" s="41"/>
      <c r="D38" s="16"/>
      <c r="E38" s="15" t="s">
        <v>41</v>
      </c>
      <c r="F38" s="221"/>
      <c r="G38" s="9"/>
      <c r="H38" s="10"/>
      <c r="I38" s="10"/>
      <c r="J38" s="234">
        <f>SUBTOTAL(9,J39:J42)</f>
        <v>5282.4789000000001</v>
      </c>
    </row>
    <row r="39" spans="1:10" ht="57" x14ac:dyDescent="0.25">
      <c r="A39" s="11" t="s">
        <v>42</v>
      </c>
      <c r="B39" s="12" t="s">
        <v>160</v>
      </c>
      <c r="C39" s="12">
        <v>72947</v>
      </c>
      <c r="D39" s="12">
        <v>5</v>
      </c>
      <c r="E39" s="13" t="s">
        <v>43</v>
      </c>
      <c r="F39" s="226">
        <v>46.97</v>
      </c>
      <c r="G39" s="12" t="s">
        <v>0</v>
      </c>
      <c r="H39" s="14">
        <v>30.33</v>
      </c>
      <c r="I39" s="14">
        <f>ROUND((H39*$J$8)+H39,2)</f>
        <v>38.47</v>
      </c>
      <c r="J39" s="236">
        <f>I39*F39</f>
        <v>1806.9358999999999</v>
      </c>
    </row>
    <row r="40" spans="1:10" ht="28.5" x14ac:dyDescent="0.25">
      <c r="A40" s="5" t="s">
        <v>44</v>
      </c>
      <c r="B40" s="2" t="s">
        <v>160</v>
      </c>
      <c r="C40" s="2">
        <v>34723</v>
      </c>
      <c r="D40" s="2">
        <v>5</v>
      </c>
      <c r="E40" s="3" t="s">
        <v>45</v>
      </c>
      <c r="F40" s="223">
        <v>0.51</v>
      </c>
      <c r="G40" s="2" t="s">
        <v>0</v>
      </c>
      <c r="H40" s="4">
        <v>519.75</v>
      </c>
      <c r="I40" s="4">
        <f>ROUND((H40*$J$8)+H40,2)</f>
        <v>659.3</v>
      </c>
      <c r="J40" s="237">
        <f t="shared" ref="J40:J42" si="5">I40*F40</f>
        <v>336.24299999999999</v>
      </c>
    </row>
    <row r="41" spans="1:10" x14ac:dyDescent="0.25">
      <c r="A41" s="5" t="s">
        <v>46</v>
      </c>
      <c r="B41" s="2" t="s">
        <v>174</v>
      </c>
      <c r="C41" s="2" t="s">
        <v>164</v>
      </c>
      <c r="D41" s="2">
        <v>5</v>
      </c>
      <c r="E41" s="3" t="s">
        <v>162</v>
      </c>
      <c r="F41" s="223">
        <v>8</v>
      </c>
      <c r="G41" s="2" t="s">
        <v>2</v>
      </c>
      <c r="H41" s="4">
        <v>274.97000000000003</v>
      </c>
      <c r="I41" s="4">
        <f>ROUND((H41*$J$8)+H41,2)</f>
        <v>348.8</v>
      </c>
      <c r="J41" s="237">
        <f t="shared" si="5"/>
        <v>2790.4</v>
      </c>
    </row>
    <row r="42" spans="1:10" ht="15.75" thickBot="1" x14ac:dyDescent="0.3">
      <c r="A42" s="6" t="s">
        <v>151</v>
      </c>
      <c r="B42" s="7" t="s">
        <v>174</v>
      </c>
      <c r="C42" s="7" t="s">
        <v>165</v>
      </c>
      <c r="D42" s="142">
        <v>5</v>
      </c>
      <c r="E42" s="143" t="s">
        <v>163</v>
      </c>
      <c r="F42" s="227">
        <v>15</v>
      </c>
      <c r="G42" s="142" t="s">
        <v>127</v>
      </c>
      <c r="H42" s="184">
        <v>18.34</v>
      </c>
      <c r="I42" s="184">
        <f>ROUND((H42*$J$8)+H42,2)</f>
        <v>23.26</v>
      </c>
      <c r="J42" s="238">
        <f t="shared" si="5"/>
        <v>348.90000000000003</v>
      </c>
    </row>
    <row r="43" spans="1:10" ht="15.75" thickBot="1" x14ac:dyDescent="0.3">
      <c r="A43" s="24">
        <v>6</v>
      </c>
      <c r="B43" s="183"/>
      <c r="C43" s="198"/>
      <c r="D43" s="183"/>
      <c r="E43" s="185" t="s">
        <v>152</v>
      </c>
      <c r="F43" s="228"/>
      <c r="G43" s="186"/>
      <c r="H43" s="187"/>
      <c r="I43" s="188"/>
      <c r="J43" s="232">
        <f>SUBTOTAL(9,J44:J46)</f>
        <v>5357.518</v>
      </c>
    </row>
    <row r="44" spans="1:10" ht="57" x14ac:dyDescent="0.25">
      <c r="A44" s="195" t="s">
        <v>47</v>
      </c>
      <c r="B44" s="196" t="s">
        <v>174</v>
      </c>
      <c r="C44" s="196" t="s">
        <v>167</v>
      </c>
      <c r="D44" s="196">
        <v>6</v>
      </c>
      <c r="E44" s="201" t="s">
        <v>168</v>
      </c>
      <c r="F44" s="229">
        <v>133.28</v>
      </c>
      <c r="G44" s="196" t="s">
        <v>0</v>
      </c>
      <c r="H44" s="202">
        <v>5.1100000000000003</v>
      </c>
      <c r="I44" s="202">
        <f>ROUND((H44*$J$8)+H44,2)</f>
        <v>6.48</v>
      </c>
      <c r="J44" s="203">
        <f>F44*I44</f>
        <v>863.65440000000001</v>
      </c>
    </row>
    <row r="45" spans="1:10" ht="28.5" x14ac:dyDescent="0.25">
      <c r="A45" s="35" t="s">
        <v>48</v>
      </c>
      <c r="B45" s="32" t="s">
        <v>174</v>
      </c>
      <c r="C45" s="32" t="s">
        <v>166</v>
      </c>
      <c r="D45" s="32">
        <v>6</v>
      </c>
      <c r="E45" s="33" t="s">
        <v>153</v>
      </c>
      <c r="F45" s="219">
        <v>13.32</v>
      </c>
      <c r="G45" s="32" t="s">
        <v>3</v>
      </c>
      <c r="H45" s="34">
        <v>151.51</v>
      </c>
      <c r="I45" s="34">
        <f>ROUND((H45*$J$8)+H45,2)</f>
        <v>192.19</v>
      </c>
      <c r="J45" s="207">
        <f t="shared" ref="J45:J46" si="6">F45*I45</f>
        <v>2559.9708000000001</v>
      </c>
    </row>
    <row r="46" spans="1:10" ht="29.25" thickBot="1" x14ac:dyDescent="0.3">
      <c r="A46" s="36" t="s">
        <v>49</v>
      </c>
      <c r="B46" s="37" t="s">
        <v>160</v>
      </c>
      <c r="C46" s="37">
        <v>98504</v>
      </c>
      <c r="D46" s="37">
        <v>6</v>
      </c>
      <c r="E46" s="38" t="s">
        <v>154</v>
      </c>
      <c r="F46" s="220">
        <v>133.28</v>
      </c>
      <c r="G46" s="37" t="s">
        <v>0</v>
      </c>
      <c r="H46" s="39">
        <v>11.44</v>
      </c>
      <c r="I46" s="39">
        <f>ROUND((H46*$J$8)+H46,2)</f>
        <v>14.51</v>
      </c>
      <c r="J46" s="233">
        <f t="shared" si="6"/>
        <v>1933.8928000000001</v>
      </c>
    </row>
    <row r="47" spans="1:10" ht="15.75" thickBot="1" x14ac:dyDescent="0.3">
      <c r="A47" s="241" t="s">
        <v>15</v>
      </c>
      <c r="B47" s="242"/>
      <c r="C47" s="242"/>
      <c r="D47" s="242"/>
      <c r="E47" s="242"/>
      <c r="F47" s="242"/>
      <c r="G47" s="242"/>
      <c r="H47" s="242"/>
      <c r="I47" s="243"/>
      <c r="J47" s="239">
        <f>SUBTOTAL(9,(J11:J46))+0.02</f>
        <v>407306.18909999996</v>
      </c>
    </row>
    <row r="49" spans="4:4" x14ac:dyDescent="0.25">
      <c r="D49" t="s">
        <v>175</v>
      </c>
    </row>
    <row r="53" spans="4:4" ht="15.75" x14ac:dyDescent="0.25">
      <c r="D53" s="240" t="s">
        <v>169</v>
      </c>
    </row>
    <row r="54" spans="4:4" ht="15.75" x14ac:dyDescent="0.25">
      <c r="D54" s="240" t="s">
        <v>170</v>
      </c>
    </row>
    <row r="55" spans="4:4" ht="15.75" x14ac:dyDescent="0.25">
      <c r="D55" s="240" t="s">
        <v>171</v>
      </c>
    </row>
    <row r="59" spans="4:4" ht="15.75" customHeight="1" x14ac:dyDescent="0.25"/>
  </sheetData>
  <mergeCells count="2">
    <mergeCell ref="A47:I47"/>
    <mergeCell ref="D1:J2"/>
  </mergeCells>
  <printOptions horizontalCentered="1"/>
  <pageMargins left="0.51181102362204722" right="0.51181102362204722" top="0.78740157480314965" bottom="0.39370078740157483" header="0.31496062992125984" footer="0.31496062992125984"/>
  <pageSetup paperSize="9" scale="64" orientation="landscape" r:id="rId1"/>
  <rowBreaks count="2" manualBreakCount="2">
    <brk id="19" max="9" man="1"/>
    <brk id="2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view="pageBreakPreview" zoomScale="90" zoomScaleNormal="100" zoomScaleSheetLayoutView="90" workbookViewId="0">
      <selection activeCell="N33" sqref="M33:N35"/>
    </sheetView>
  </sheetViews>
  <sheetFormatPr defaultRowHeight="15" x14ac:dyDescent="0.25"/>
  <cols>
    <col min="10" max="10" width="15.140625" bestFit="1" customWidth="1"/>
  </cols>
  <sheetData>
    <row r="1" spans="1:10" ht="15.75" x14ac:dyDescent="0.25">
      <c r="A1" s="74"/>
      <c r="B1" s="74"/>
      <c r="C1" s="74"/>
      <c r="D1" s="74"/>
      <c r="E1" s="74"/>
      <c r="F1" s="75" t="s">
        <v>56</v>
      </c>
      <c r="G1" s="74"/>
      <c r="H1" s="74"/>
      <c r="I1" s="251" t="s">
        <v>57</v>
      </c>
      <c r="J1" s="251"/>
    </row>
    <row r="2" spans="1:10" ht="15.75" x14ac:dyDescent="0.25">
      <c r="A2" s="74"/>
      <c r="B2" s="74"/>
      <c r="C2" s="74"/>
      <c r="D2" s="74"/>
      <c r="E2" s="74"/>
      <c r="F2" s="75"/>
      <c r="G2" s="74"/>
      <c r="H2" s="74"/>
      <c r="I2" s="97"/>
      <c r="J2" s="97"/>
    </row>
    <row r="3" spans="1:10" x14ac:dyDescent="0.25">
      <c r="A3" s="74"/>
      <c r="B3" s="74"/>
      <c r="C3" s="74"/>
      <c r="D3" s="74"/>
      <c r="E3" s="74"/>
      <c r="F3" s="74"/>
      <c r="G3" s="74"/>
      <c r="H3" s="74"/>
      <c r="I3" s="252" t="s">
        <v>58</v>
      </c>
      <c r="J3" s="252"/>
    </row>
    <row r="4" spans="1:10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</row>
    <row r="5" spans="1:10" x14ac:dyDescent="0.25">
      <c r="A5" s="253" t="s">
        <v>59</v>
      </c>
      <c r="B5" s="253"/>
      <c r="C5" s="253" t="s">
        <v>60</v>
      </c>
      <c r="D5" s="253"/>
      <c r="E5" s="253" t="s">
        <v>61</v>
      </c>
      <c r="F5" s="253"/>
      <c r="G5" s="253"/>
      <c r="H5" s="253"/>
      <c r="I5" s="253"/>
      <c r="J5" s="253"/>
    </row>
    <row r="6" spans="1:10" x14ac:dyDescent="0.25">
      <c r="A6" s="250" t="str">
        <f>ORÇAMENTO!B6</f>
        <v>1061679-92</v>
      </c>
      <c r="B6" s="250"/>
      <c r="C6" s="250">
        <f>ORÇAMENTO!E6</f>
        <v>878692</v>
      </c>
      <c r="D6" s="250"/>
      <c r="E6" s="250" t="s">
        <v>62</v>
      </c>
      <c r="F6" s="250"/>
      <c r="G6" s="250"/>
      <c r="H6" s="250"/>
      <c r="I6" s="250"/>
      <c r="J6" s="250"/>
    </row>
    <row r="7" spans="1:10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</row>
    <row r="8" spans="1:10" x14ac:dyDescent="0.25">
      <c r="A8" s="253" t="s">
        <v>63</v>
      </c>
      <c r="B8" s="253"/>
      <c r="C8" s="253"/>
      <c r="D8" s="253"/>
      <c r="E8" s="253"/>
      <c r="F8" s="253"/>
      <c r="G8" s="253"/>
      <c r="H8" s="253"/>
      <c r="I8" s="253"/>
      <c r="J8" s="253"/>
    </row>
    <row r="9" spans="1:10" x14ac:dyDescent="0.25">
      <c r="A9" s="254" t="s">
        <v>64</v>
      </c>
      <c r="B9" s="254"/>
      <c r="C9" s="254"/>
      <c r="D9" s="254"/>
      <c r="E9" s="254"/>
      <c r="F9" s="254"/>
      <c r="G9" s="254"/>
      <c r="H9" s="254"/>
      <c r="I9" s="254"/>
      <c r="J9" s="254"/>
    </row>
    <row r="10" spans="1:10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</row>
    <row r="11" spans="1:10" x14ac:dyDescent="0.25">
      <c r="A11" s="255" t="s">
        <v>65</v>
      </c>
      <c r="B11" s="255"/>
      <c r="C11" s="255"/>
      <c r="D11" s="255"/>
      <c r="E11" s="255"/>
      <c r="F11" s="255"/>
      <c r="G11" s="255"/>
      <c r="H11" s="255"/>
      <c r="I11" s="256">
        <v>0.6</v>
      </c>
      <c r="J11" s="256"/>
    </row>
    <row r="12" spans="1:10" x14ac:dyDescent="0.25">
      <c r="A12" s="257" t="s">
        <v>66</v>
      </c>
      <c r="B12" s="257"/>
      <c r="C12" s="257"/>
      <c r="D12" s="257"/>
      <c r="E12" s="257"/>
      <c r="F12" s="257"/>
      <c r="G12" s="257"/>
      <c r="H12" s="257"/>
      <c r="I12" s="256">
        <v>0.05</v>
      </c>
      <c r="J12" s="256"/>
    </row>
    <row r="13" spans="1:10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</row>
    <row r="14" spans="1:10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0" ht="15.75" x14ac:dyDescent="0.25">
      <c r="A15" s="258" t="s">
        <v>67</v>
      </c>
      <c r="B15" s="258"/>
      <c r="C15" s="258"/>
      <c r="D15" s="258"/>
      <c r="E15" s="258"/>
      <c r="F15" s="258"/>
      <c r="G15" s="258"/>
      <c r="H15" s="258"/>
      <c r="I15" s="258"/>
      <c r="J15" s="258"/>
    </row>
    <row r="16" spans="1:10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</row>
    <row r="17" spans="1:10" x14ac:dyDescent="0.25">
      <c r="A17" s="253" t="s">
        <v>68</v>
      </c>
      <c r="B17" s="253"/>
      <c r="C17" s="253"/>
      <c r="D17" s="253"/>
      <c r="E17" s="253"/>
      <c r="F17" s="253"/>
      <c r="G17" s="253"/>
      <c r="H17" s="253"/>
      <c r="I17" s="253"/>
      <c r="J17" s="253"/>
    </row>
    <row r="18" spans="1:10" x14ac:dyDescent="0.25">
      <c r="A18" s="259" t="s">
        <v>69</v>
      </c>
      <c r="B18" s="259"/>
      <c r="C18" s="259"/>
      <c r="D18" s="259"/>
      <c r="E18" s="259"/>
      <c r="F18" s="259"/>
      <c r="G18" s="259"/>
      <c r="H18" s="259"/>
      <c r="I18" s="259"/>
      <c r="J18" s="259"/>
    </row>
    <row r="19" spans="1:10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</row>
    <row r="20" spans="1:10" x14ac:dyDescent="0.25">
      <c r="A20" s="260" t="s">
        <v>70</v>
      </c>
      <c r="B20" s="260"/>
      <c r="C20" s="260"/>
      <c r="D20" s="260"/>
      <c r="E20" s="260"/>
      <c r="F20" s="260"/>
      <c r="G20" s="260"/>
      <c r="H20" s="260"/>
      <c r="I20" s="260" t="s">
        <v>71</v>
      </c>
      <c r="J20" s="261" t="s">
        <v>72</v>
      </c>
    </row>
    <row r="21" spans="1:10" x14ac:dyDescent="0.25">
      <c r="A21" s="260"/>
      <c r="B21" s="260"/>
      <c r="C21" s="260"/>
      <c r="D21" s="260"/>
      <c r="E21" s="260"/>
      <c r="F21" s="260"/>
      <c r="G21" s="260"/>
      <c r="H21" s="260"/>
      <c r="I21" s="260"/>
      <c r="J21" s="261"/>
    </row>
    <row r="22" spans="1:10" x14ac:dyDescent="0.25">
      <c r="A22" s="263" t="s">
        <v>73</v>
      </c>
      <c r="B22" s="263"/>
      <c r="C22" s="263"/>
      <c r="D22" s="263"/>
      <c r="E22" s="263"/>
      <c r="F22" s="263"/>
      <c r="G22" s="263"/>
      <c r="H22" s="263"/>
      <c r="I22" s="78" t="s">
        <v>74</v>
      </c>
      <c r="J22" s="79">
        <v>3.7999999999999999E-2</v>
      </c>
    </row>
    <row r="23" spans="1:10" x14ac:dyDescent="0.25">
      <c r="A23" s="263" t="s">
        <v>75</v>
      </c>
      <c r="B23" s="263"/>
      <c r="C23" s="263"/>
      <c r="D23" s="263"/>
      <c r="E23" s="263"/>
      <c r="F23" s="263"/>
      <c r="G23" s="263"/>
      <c r="H23" s="263"/>
      <c r="I23" s="78" t="s">
        <v>76</v>
      </c>
      <c r="J23" s="79">
        <v>3.2000000000000002E-3</v>
      </c>
    </row>
    <row r="24" spans="1:10" x14ac:dyDescent="0.25">
      <c r="A24" s="263" t="s">
        <v>77</v>
      </c>
      <c r="B24" s="263"/>
      <c r="C24" s="263"/>
      <c r="D24" s="263"/>
      <c r="E24" s="263"/>
      <c r="F24" s="263"/>
      <c r="G24" s="263"/>
      <c r="H24" s="263"/>
      <c r="I24" s="78" t="s">
        <v>78</v>
      </c>
      <c r="J24" s="79">
        <v>5.0000000000000001E-3</v>
      </c>
    </row>
    <row r="25" spans="1:10" x14ac:dyDescent="0.25">
      <c r="A25" s="263" t="s">
        <v>79</v>
      </c>
      <c r="B25" s="263"/>
      <c r="C25" s="263"/>
      <c r="D25" s="263"/>
      <c r="E25" s="263"/>
      <c r="F25" s="263"/>
      <c r="G25" s="263"/>
      <c r="H25" s="263"/>
      <c r="I25" s="78" t="s">
        <v>80</v>
      </c>
      <c r="J25" s="79">
        <v>1.0200000000000001E-2</v>
      </c>
    </row>
    <row r="26" spans="1:10" x14ac:dyDescent="0.25">
      <c r="A26" s="263" t="s">
        <v>81</v>
      </c>
      <c r="B26" s="263"/>
      <c r="C26" s="263"/>
      <c r="D26" s="263"/>
      <c r="E26" s="263"/>
      <c r="F26" s="263"/>
      <c r="G26" s="263"/>
      <c r="H26" s="263"/>
      <c r="I26" s="78" t="s">
        <v>82</v>
      </c>
      <c r="J26" s="79">
        <v>6.6400000000000001E-2</v>
      </c>
    </row>
    <row r="27" spans="1:10" x14ac:dyDescent="0.25">
      <c r="A27" s="263" t="s">
        <v>83</v>
      </c>
      <c r="B27" s="263"/>
      <c r="C27" s="263"/>
      <c r="D27" s="263"/>
      <c r="E27" s="263"/>
      <c r="F27" s="263"/>
      <c r="G27" s="263"/>
      <c r="H27" s="263"/>
      <c r="I27" s="78" t="s">
        <v>84</v>
      </c>
      <c r="J27" s="79">
        <v>3.6499999999999998E-2</v>
      </c>
    </row>
    <row r="28" spans="1:10" x14ac:dyDescent="0.25">
      <c r="A28" s="263" t="s">
        <v>85</v>
      </c>
      <c r="B28" s="263"/>
      <c r="C28" s="263"/>
      <c r="D28" s="263"/>
      <c r="E28" s="263"/>
      <c r="F28" s="263"/>
      <c r="G28" s="263"/>
      <c r="H28" s="263"/>
      <c r="I28" s="78" t="s">
        <v>86</v>
      </c>
      <c r="J28" s="80">
        <v>0.03</v>
      </c>
    </row>
    <row r="29" spans="1:10" x14ac:dyDescent="0.25">
      <c r="A29" s="263" t="s">
        <v>87</v>
      </c>
      <c r="B29" s="263"/>
      <c r="C29" s="263"/>
      <c r="D29" s="263"/>
      <c r="E29" s="263"/>
      <c r="F29" s="263"/>
      <c r="G29" s="263"/>
      <c r="H29" s="263"/>
      <c r="I29" s="78" t="s">
        <v>88</v>
      </c>
      <c r="J29" s="80">
        <v>4.4999999999999998E-2</v>
      </c>
    </row>
    <row r="30" spans="1:10" ht="28.5" x14ac:dyDescent="0.25">
      <c r="A30" s="263" t="s">
        <v>89</v>
      </c>
      <c r="B30" s="263"/>
      <c r="C30" s="263"/>
      <c r="D30" s="263"/>
      <c r="E30" s="263"/>
      <c r="F30" s="263"/>
      <c r="G30" s="263"/>
      <c r="H30" s="263"/>
      <c r="I30" s="81" t="s">
        <v>90</v>
      </c>
      <c r="J30" s="80">
        <v>0.20730000000000001</v>
      </c>
    </row>
    <row r="31" spans="1:10" ht="28.5" x14ac:dyDescent="0.25">
      <c r="A31" s="264" t="s">
        <v>91</v>
      </c>
      <c r="B31" s="264"/>
      <c r="C31" s="264"/>
      <c r="D31" s="264"/>
      <c r="E31" s="264"/>
      <c r="F31" s="264"/>
      <c r="G31" s="264"/>
      <c r="H31" s="264"/>
      <c r="I31" s="82" t="s">
        <v>92</v>
      </c>
      <c r="J31" s="83">
        <v>0.26850000000000002</v>
      </c>
    </row>
    <row r="32" spans="1:10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84" t="s">
        <v>93</v>
      </c>
      <c r="B33" s="265" t="s">
        <v>93</v>
      </c>
      <c r="C33" s="265"/>
      <c r="D33" s="265"/>
      <c r="E33" s="265"/>
      <c r="F33" s="265"/>
      <c r="G33" s="265"/>
      <c r="H33" s="265"/>
      <c r="I33" s="265"/>
      <c r="J33" s="265"/>
    </row>
    <row r="34" spans="1:10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</row>
    <row r="35" spans="1:10" x14ac:dyDescent="0.25">
      <c r="A35" s="262" t="s">
        <v>94</v>
      </c>
      <c r="B35" s="262"/>
      <c r="C35" s="262"/>
      <c r="D35" s="262"/>
      <c r="E35" s="262"/>
      <c r="F35" s="262"/>
      <c r="G35" s="262"/>
      <c r="H35" s="262"/>
      <c r="I35" s="262"/>
      <c r="J35" s="262"/>
    </row>
    <row r="36" spans="1:10" ht="15.75" x14ac:dyDescent="0.25">
      <c r="A36" s="85"/>
      <c r="B36" s="85"/>
      <c r="C36" s="85"/>
      <c r="D36" s="267" t="s">
        <v>95</v>
      </c>
      <c r="E36" s="268" t="s">
        <v>96</v>
      </c>
      <c r="F36" s="268"/>
      <c r="G36" s="268"/>
      <c r="H36" s="269" t="s">
        <v>97</v>
      </c>
      <c r="I36" s="85"/>
      <c r="J36" s="85"/>
    </row>
    <row r="37" spans="1:10" ht="15.75" x14ac:dyDescent="0.25">
      <c r="A37" s="85"/>
      <c r="B37" s="85"/>
      <c r="C37" s="85"/>
      <c r="D37" s="267"/>
      <c r="E37" s="270" t="s">
        <v>98</v>
      </c>
      <c r="F37" s="270"/>
      <c r="G37" s="270"/>
      <c r="H37" s="269"/>
      <c r="I37" s="85"/>
      <c r="J37" s="85"/>
    </row>
    <row r="38" spans="1:10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</row>
    <row r="39" spans="1:10" ht="23.25" customHeight="1" x14ac:dyDescent="0.25">
      <c r="A39" s="271" t="s">
        <v>99</v>
      </c>
      <c r="B39" s="271"/>
      <c r="C39" s="271"/>
      <c r="D39" s="271"/>
      <c r="E39" s="271"/>
      <c r="F39" s="271"/>
      <c r="G39" s="271"/>
      <c r="H39" s="271"/>
      <c r="I39" s="271"/>
      <c r="J39" s="271"/>
    </row>
    <row r="40" spans="1:10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</row>
    <row r="41" spans="1:10" ht="22.5" customHeight="1" x14ac:dyDescent="0.25">
      <c r="A41" s="271" t="s">
        <v>100</v>
      </c>
      <c r="B41" s="271"/>
      <c r="C41" s="271"/>
      <c r="D41" s="271"/>
      <c r="E41" s="271"/>
      <c r="F41" s="271"/>
      <c r="G41" s="271"/>
      <c r="H41" s="271"/>
      <c r="I41" s="271"/>
      <c r="J41" s="271"/>
    </row>
    <row r="42" spans="1:10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</row>
    <row r="43" spans="1:10" x14ac:dyDescent="0.25">
      <c r="A43" s="74" t="s">
        <v>101</v>
      </c>
      <c r="B43" s="74"/>
      <c r="C43" s="74"/>
      <c r="D43" s="74"/>
      <c r="E43" s="74"/>
      <c r="F43" s="74"/>
      <c r="G43" s="74"/>
      <c r="H43" s="74"/>
      <c r="I43" s="74"/>
      <c r="J43" s="74"/>
    </row>
    <row r="44" spans="1:10" x14ac:dyDescent="0.25">
      <c r="A44" s="272"/>
      <c r="B44" s="272"/>
      <c r="C44" s="272"/>
      <c r="D44" s="272"/>
      <c r="E44" s="272"/>
      <c r="F44" s="272"/>
      <c r="G44" s="272"/>
      <c r="H44" s="272"/>
      <c r="I44" s="272"/>
      <c r="J44" s="272"/>
    </row>
    <row r="45" spans="1:10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</row>
    <row r="46" spans="1:10" x14ac:dyDescent="0.25">
      <c r="A46" s="273" t="s">
        <v>102</v>
      </c>
      <c r="B46" s="273"/>
      <c r="C46" s="273"/>
      <c r="D46" s="273"/>
      <c r="E46" s="74"/>
      <c r="F46" s="74"/>
      <c r="G46" s="274">
        <v>44370</v>
      </c>
      <c r="H46" s="274"/>
      <c r="I46" s="274"/>
      <c r="J46" s="274"/>
    </row>
    <row r="47" spans="1:10" x14ac:dyDescent="0.25">
      <c r="A47" s="275" t="s">
        <v>103</v>
      </c>
      <c r="B47" s="275"/>
      <c r="C47" s="275"/>
      <c r="D47" s="275"/>
      <c r="E47" s="74"/>
      <c r="F47" s="87"/>
      <c r="G47" s="88" t="s">
        <v>104</v>
      </c>
      <c r="H47" s="89"/>
      <c r="I47" s="89"/>
      <c r="J47" s="89"/>
    </row>
    <row r="48" spans="1:10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</row>
    <row r="49" spans="1:10" x14ac:dyDescent="0.25">
      <c r="A49" s="276"/>
      <c r="B49" s="276"/>
      <c r="C49" s="276"/>
      <c r="D49" s="276"/>
      <c r="E49" s="90"/>
      <c r="F49" s="74"/>
      <c r="G49" s="74"/>
      <c r="H49" s="74"/>
      <c r="I49" s="74"/>
      <c r="J49" s="74"/>
    </row>
    <row r="50" spans="1:10" x14ac:dyDescent="0.25">
      <c r="A50" s="266" t="s">
        <v>105</v>
      </c>
      <c r="B50" s="266"/>
      <c r="C50" s="266"/>
      <c r="D50" s="266"/>
      <c r="E50" s="91"/>
      <c r="F50" s="74"/>
      <c r="G50" s="74"/>
      <c r="H50" s="74"/>
      <c r="I50" s="74"/>
      <c r="J50" s="74"/>
    </row>
    <row r="51" spans="1:10" x14ac:dyDescent="0.25">
      <c r="A51" s="92" t="s">
        <v>106</v>
      </c>
      <c r="B51" s="93" t="s">
        <v>107</v>
      </c>
      <c r="C51" s="94"/>
      <c r="D51" s="94"/>
      <c r="E51" s="95"/>
      <c r="F51" s="74"/>
      <c r="G51" s="74"/>
      <c r="H51" s="74"/>
      <c r="I51" s="74"/>
      <c r="J51" s="74"/>
    </row>
    <row r="52" spans="1:10" x14ac:dyDescent="0.25">
      <c r="A52" s="92" t="s">
        <v>109</v>
      </c>
      <c r="B52" s="93" t="s">
        <v>108</v>
      </c>
      <c r="C52" s="94"/>
      <c r="D52" s="94"/>
      <c r="E52" s="95"/>
      <c r="F52" s="74"/>
      <c r="G52" s="74"/>
      <c r="H52" s="74"/>
      <c r="I52" s="74"/>
      <c r="J52" s="74"/>
    </row>
    <row r="53" spans="1:10" x14ac:dyDescent="0.25">
      <c r="A53" s="92" t="s">
        <v>110</v>
      </c>
      <c r="B53" s="93">
        <v>0</v>
      </c>
      <c r="C53" s="94"/>
      <c r="D53" s="94"/>
      <c r="E53" s="95"/>
      <c r="F53" s="74"/>
      <c r="G53" s="74"/>
      <c r="H53" s="74"/>
      <c r="I53" s="74"/>
      <c r="J53" s="74"/>
    </row>
    <row r="54" spans="1:10" x14ac:dyDescent="0.25">
      <c r="A54" s="92"/>
      <c r="B54" s="96"/>
      <c r="C54" s="94"/>
      <c r="D54" s="94"/>
      <c r="E54" s="95"/>
      <c r="F54" s="74"/>
      <c r="G54" s="74"/>
      <c r="H54" s="74"/>
      <c r="I54" s="74"/>
      <c r="J54" s="74"/>
    </row>
    <row r="55" spans="1:10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</sheetData>
  <mergeCells count="44">
    <mergeCell ref="A50:D50"/>
    <mergeCell ref="D36:D37"/>
    <mergeCell ref="E36:G36"/>
    <mergeCell ref="H36:H37"/>
    <mergeCell ref="E37:G37"/>
    <mergeCell ref="A39:J39"/>
    <mergeCell ref="A41:J41"/>
    <mergeCell ref="A44:J44"/>
    <mergeCell ref="A46:D46"/>
    <mergeCell ref="G46:J46"/>
    <mergeCell ref="A47:D47"/>
    <mergeCell ref="A49:D49"/>
    <mergeCell ref="A35:J35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B33:J33"/>
    <mergeCell ref="A15:J15"/>
    <mergeCell ref="A17:J17"/>
    <mergeCell ref="A18:J18"/>
    <mergeCell ref="A20:H21"/>
    <mergeCell ref="I20:I21"/>
    <mergeCell ref="J20:J21"/>
    <mergeCell ref="A8:J8"/>
    <mergeCell ref="A9:J9"/>
    <mergeCell ref="A11:H11"/>
    <mergeCell ref="I11:J11"/>
    <mergeCell ref="A12:H12"/>
    <mergeCell ref="I12:J12"/>
    <mergeCell ref="A6:B6"/>
    <mergeCell ref="C6:D6"/>
    <mergeCell ref="E6:J6"/>
    <mergeCell ref="I1:J1"/>
    <mergeCell ref="I3:J3"/>
    <mergeCell ref="A5:B5"/>
    <mergeCell ref="C5:D5"/>
    <mergeCell ref="E5:J5"/>
  </mergeCells>
  <conditionalFormatting sqref="A31:J31">
    <cfRule type="expression" dxfId="1" priority="1" stopIfTrue="1">
      <formula>DESONERACAO="não"</formula>
    </cfRule>
  </conditionalFormatting>
  <conditionalFormatting sqref="J30">
    <cfRule type="expression" dxfId="0" priority="2" stopIfTrue="1">
      <formula>DESONERACAO="não"</formula>
    </cfRule>
  </conditionalFormatting>
  <dataValidations count="6">
    <dataValidation type="list" allowBlank="1" showErrorMessage="1" sqref="A18:J18">
      <formula1>BDI.TipoObra</formula1>
      <formula2>0</formula2>
    </dataValidation>
    <dataValidation type="decimal" allowBlank="1" showInputMessage="1" showErrorMessage="1" errorTitle="Valor não permitido" error="Digite um percentual entre 0% e 100%." promptTitle="Valores admissíveis:" prompt="Insira valores entre 0 e 100%." sqref="I11:J11">
      <formula1>0</formula1>
      <formula2>1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I12:J12">
      <formula1>0</formula1>
      <formula2>0</formula2>
    </dataValidation>
    <dataValidation operator="greaterThanOrEqual" allowBlank="1" showErrorMessage="1" errorTitle="Erro de valores" error="Digite um valor igual a 0% ou 2%." sqref="J29">
      <formula1>0</formula1>
      <formula2>0</formula2>
    </dataValidation>
    <dataValidation type="decimal" allowBlank="1" showErrorMessage="1" errorTitle="Erro de valores" error="Digite um valor maior do que 0." sqref="J28">
      <formula1>0</formula1>
      <formula2>1</formula2>
    </dataValidation>
    <dataValidation type="decimal" allowBlank="1" showErrorMessage="1" errorTitle="Erro de valores" error="Digite um valor entre 0% e 100%" sqref="J22:J27">
      <formula1>0</formula1>
      <formula2>1</formula2>
    </dataValidation>
  </dataValidations>
  <pageMargins left="0.511811024" right="0.511811024" top="0.78740157499999996" bottom="0.78740157499999996" header="0.31496062000000002" footer="0.31496062000000002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Normal="100" zoomScaleSheetLayoutView="100" workbookViewId="0">
      <selection activeCell="K10" sqref="K10"/>
    </sheetView>
  </sheetViews>
  <sheetFormatPr defaultRowHeight="15" x14ac:dyDescent="0.25"/>
  <cols>
    <col min="1" max="2" width="17.5703125" customWidth="1"/>
    <col min="3" max="3" width="60.7109375" customWidth="1"/>
    <col min="4" max="4" width="16.140625" style="1" customWidth="1"/>
    <col min="5" max="5" width="21.5703125" style="1" bestFit="1" customWidth="1"/>
  </cols>
  <sheetData>
    <row r="1" spans="1:11" ht="22.5" customHeight="1" x14ac:dyDescent="0.25">
      <c r="A1" s="59"/>
      <c r="B1" s="60"/>
      <c r="C1" s="244" t="s">
        <v>116</v>
      </c>
      <c r="D1" s="245"/>
      <c r="E1" s="246"/>
      <c r="F1" s="100"/>
      <c r="G1" s="100"/>
      <c r="H1" s="100"/>
      <c r="I1" s="100"/>
      <c r="J1" s="100"/>
      <c r="K1" s="52"/>
    </row>
    <row r="2" spans="1:11" ht="49.5" customHeight="1" thickBot="1" x14ac:dyDescent="0.3">
      <c r="A2" s="55"/>
      <c r="B2" s="61"/>
      <c r="C2" s="247"/>
      <c r="D2" s="248"/>
      <c r="E2" s="249"/>
      <c r="F2" s="100"/>
      <c r="G2" s="100"/>
      <c r="H2" s="100"/>
      <c r="I2" s="100"/>
      <c r="J2" s="100"/>
      <c r="K2" s="52"/>
    </row>
    <row r="3" spans="1:11" ht="15.75" thickBot="1" x14ac:dyDescent="0.3">
      <c r="D3"/>
      <c r="E3"/>
      <c r="F3" s="53"/>
      <c r="G3" s="52"/>
      <c r="H3" s="54"/>
      <c r="I3" s="54"/>
      <c r="J3" s="54"/>
      <c r="K3" s="52"/>
    </row>
    <row r="4" spans="1:11" ht="18.75" x14ac:dyDescent="0.3">
      <c r="A4" s="57" t="s">
        <v>51</v>
      </c>
      <c r="B4" s="58" t="s">
        <v>176</v>
      </c>
      <c r="C4" s="62"/>
      <c r="D4" s="62"/>
      <c r="E4" s="60"/>
      <c r="F4" s="53"/>
      <c r="G4" s="52"/>
      <c r="H4" s="54"/>
      <c r="I4" s="54"/>
      <c r="J4" s="54"/>
      <c r="K4" s="52"/>
    </row>
    <row r="5" spans="1:11" ht="18.75" x14ac:dyDescent="0.3">
      <c r="A5" s="66" t="s">
        <v>52</v>
      </c>
      <c r="B5" s="51" t="s">
        <v>177</v>
      </c>
      <c r="C5" s="51"/>
      <c r="D5" s="51"/>
      <c r="E5" s="67"/>
      <c r="F5" s="51"/>
      <c r="G5" s="51"/>
      <c r="H5" s="51"/>
      <c r="I5" s="51"/>
      <c r="J5" s="51"/>
      <c r="K5" s="52"/>
    </row>
    <row r="6" spans="1:11" ht="19.5" thickBot="1" x14ac:dyDescent="0.35">
      <c r="A6" s="72" t="s">
        <v>55</v>
      </c>
      <c r="B6" s="70" t="str">
        <f>ORÇAMENTO!B6</f>
        <v>1061679-92</v>
      </c>
      <c r="C6" s="71" t="s">
        <v>157</v>
      </c>
      <c r="D6" s="173" t="s">
        <v>156</v>
      </c>
      <c r="E6" s="172">
        <f>ORÇAMENTO!H6</f>
        <v>44317</v>
      </c>
      <c r="F6" s="51"/>
      <c r="G6" s="51"/>
      <c r="H6" s="51"/>
      <c r="I6" s="51"/>
      <c r="J6" s="51"/>
      <c r="K6" s="52"/>
    </row>
    <row r="7" spans="1:11" ht="15.75" thickBot="1" x14ac:dyDescent="0.3">
      <c r="F7" s="52"/>
      <c r="G7" s="52"/>
      <c r="H7" s="52"/>
      <c r="I7" s="52"/>
      <c r="J7" s="52"/>
      <c r="K7" s="52"/>
    </row>
    <row r="8" spans="1:11" ht="15.75" thickBot="1" x14ac:dyDescent="0.3">
      <c r="A8" s="102" t="s">
        <v>115</v>
      </c>
      <c r="B8" s="103" t="s">
        <v>6</v>
      </c>
      <c r="C8" s="104" t="s">
        <v>112</v>
      </c>
      <c r="D8" s="106" t="s">
        <v>113</v>
      </c>
      <c r="E8" s="105" t="s">
        <v>114</v>
      </c>
    </row>
    <row r="9" spans="1:11" ht="15.75" thickBot="1" x14ac:dyDescent="0.3">
      <c r="A9" s="28">
        <v>1</v>
      </c>
      <c r="B9" s="145"/>
      <c r="C9" s="146" t="s">
        <v>16</v>
      </c>
      <c r="D9" s="147"/>
      <c r="E9" s="101">
        <f>D10+D11</f>
        <v>6164.88</v>
      </c>
    </row>
    <row r="10" spans="1:11" x14ac:dyDescent="0.25">
      <c r="A10" s="11"/>
      <c r="B10" s="12" t="s">
        <v>17</v>
      </c>
      <c r="C10" s="13" t="str">
        <f>ORÇAMENTO!E12</f>
        <v>PLACA DE OBRA EM CHAPA DE ACO GALVANIZADO</v>
      </c>
      <c r="D10" s="150">
        <f>ORÇAMENTO!J12</f>
        <v>1712.46</v>
      </c>
      <c r="E10" s="65"/>
    </row>
    <row r="11" spans="1:11" ht="43.5" thickBot="1" x14ac:dyDescent="0.3">
      <c r="A11" s="176"/>
      <c r="B11" s="142" t="s">
        <v>18</v>
      </c>
      <c r="C11" s="143" t="str">
        <f>ORÇAMENTO!E13</f>
        <v>LOCACAO DE CONTAINER 2,30 X 6,00 M, ALT. 2,50 M, COM 1 SANITARIO, PARA ESCRITORIO, COMPLETO, SEM DIVISORIAS INTERNAS</v>
      </c>
      <c r="D11" s="144">
        <f>ORÇAMENTO!J13</f>
        <v>4452.42</v>
      </c>
      <c r="E11" s="152"/>
    </row>
    <row r="12" spans="1:11" ht="15.75" thickBot="1" x14ac:dyDescent="0.3">
      <c r="A12" s="28">
        <v>2</v>
      </c>
      <c r="B12" s="145"/>
      <c r="C12" s="146" t="str">
        <f>ORÇAMENTO!E14</f>
        <v>Drenagem</v>
      </c>
      <c r="D12" s="159"/>
      <c r="E12" s="101">
        <f>SUM(D13:D23)</f>
        <v>110862.13840000001</v>
      </c>
    </row>
    <row r="13" spans="1:11" ht="57" x14ac:dyDescent="0.25">
      <c r="A13" s="149"/>
      <c r="B13" s="12" t="str">
        <f>ORÇAMENTO!A15</f>
        <v>2.1</v>
      </c>
      <c r="C13" s="13" t="str">
        <f>ORÇAMENTO!E15</f>
        <v>BOCA DE LOBO EM ALVENARIA TIJOLO MACICO, REVESTIDA C/ ARGAMASSA DE CIMENTO E AREIA 1:3, SOBRE LASTRO DE CONCRETO 10CM E TAMPA DE CONCRETO ARMADO</v>
      </c>
      <c r="D13" s="150">
        <f>ORÇAMENTO!J15</f>
        <v>7927.2000000000007</v>
      </c>
      <c r="E13" s="65"/>
    </row>
    <row r="14" spans="1:11" ht="57" x14ac:dyDescent="0.25">
      <c r="A14" s="151"/>
      <c r="B14" s="2" t="str">
        <f>ORÇAMENTO!A16</f>
        <v>2.2</v>
      </c>
      <c r="C14" s="3" t="str">
        <f>ORÇAMENTO!E16</f>
        <v>POCO DE VISITA PARA DRENAGEM PLUVIAL, EM CONCRETO ESTRUTURAL, DIMENSOES INTERNAS DE 90X150X80CM (LARGXCOMPXALT), PARA REDE DE 600 MM, EXCLUSOS TAMPAO E CHAMINE.</v>
      </c>
      <c r="D14" s="136">
        <f>ORÇAMENTO!J16</f>
        <v>4512.08</v>
      </c>
      <c r="E14" s="152"/>
    </row>
    <row r="15" spans="1:11" ht="42.75" x14ac:dyDescent="0.25">
      <c r="A15" s="151"/>
      <c r="B15" s="2" t="str">
        <f>ORÇAMENTO!A17</f>
        <v>2.3</v>
      </c>
      <c r="C15" s="3" t="str">
        <f>ORÇAMENTO!E17</f>
        <v>CHAMINÉ CIRCULAR PARA POÇO DE VISITA PARA DRENAGEM, EM CONCRETO PRÉ-MOLDADO, DIÂMETRO INTERNO = 0,6 M. AF_05/2018</v>
      </c>
      <c r="D15" s="136">
        <f>ORÇAMENTO!J17</f>
        <v>7948.08</v>
      </c>
      <c r="E15" s="152"/>
    </row>
    <row r="16" spans="1:11" ht="42.75" x14ac:dyDescent="0.25">
      <c r="A16" s="151"/>
      <c r="B16" s="2" t="str">
        <f>ORÇAMENTO!A18</f>
        <v>2.4</v>
      </c>
      <c r="C16" s="3" t="str">
        <f>ORÇAMENTO!E18</f>
        <v>TAMPAO FOFO SIMPLES COM BASE, CLASSE B125 CARGA MAX 12,5 T, REDONDO TAMPA 600 MM, REDE PLUVIAL/ESGOTO</v>
      </c>
      <c r="D16" s="136">
        <f>ORÇAMENTO!J18</f>
        <v>7373.76</v>
      </c>
      <c r="E16" s="152"/>
    </row>
    <row r="17" spans="1:5" ht="71.25" x14ac:dyDescent="0.25">
      <c r="A17" s="151"/>
      <c r="B17" s="2" t="str">
        <f>ORÇAMENTO!A19</f>
        <v>2.5</v>
      </c>
      <c r="C17" s="3" t="str">
        <f>ORÇAMENTO!E19</f>
        <v>TUBO DE CONCRETO PARA REDES COLETORAS DE ÁGUAS PLUVIAIS, DIÂMETRO DE 400 MM, JUNTA RÍGIDA, INSTALADO EM LOCAL COM BAIXO NÍVEL DE INTERFERÊNCIAS - FORNECIMENTO E ASSENTAMENTO. AF_12/2015</v>
      </c>
      <c r="D17" s="136">
        <f>ORÇAMENTO!J19</f>
        <v>7659.1200000000008</v>
      </c>
      <c r="E17" s="152"/>
    </row>
    <row r="18" spans="1:5" ht="85.5" x14ac:dyDescent="0.25">
      <c r="A18" s="151"/>
      <c r="B18" s="2" t="str">
        <f>ORÇAMENTO!A20</f>
        <v>2.6</v>
      </c>
      <c r="C18" s="3" t="str">
        <f>ORÇAMENTO!E20</f>
        <v>ESCAVAÇÃO MECANIZADA DE VALA COM PROF. ATÉ 1,5 M (MÉDIA ENTRE MONTANTE E JUSANTE/UMA COMPOSIÇÃO POR TRECHO), COM ESCAVADEIRA HIDRÁULICA (0,8 M3), LARG. DE 1,5 M A 2,5 M, EM SOLO DE 1A CATEGORIA, EM LOCAIS COM ALTO NÍVEL DE INTERFERÊNCIA. AF_01/2015</v>
      </c>
      <c r="D18" s="136">
        <f>ORÇAMENTO!J20</f>
        <v>489.10560000000004</v>
      </c>
      <c r="E18" s="152"/>
    </row>
    <row r="19" spans="1:5" ht="85.5" x14ac:dyDescent="0.25">
      <c r="A19" s="151"/>
      <c r="B19" s="2" t="str">
        <f>ORÇAMENTO!A21</f>
        <v>2.7</v>
      </c>
      <c r="C19" s="3" t="str">
        <f>ORÇAMENTO!E21</f>
        <v>REATERRO MECANIZADO DE VALA COM RETROESCAVADEIRA (CAPACIDADE DA CAÇAMBA DA RETRO: 0,26 M³ / POTÊNCIA: 88 HP), LARGURA ATÉ 0,8 M, PROFUNDIDADE ATÉ 1,5 M, COM SOLO (SEM SUBSTITUIÇÃO) DE 1ª CATEGORIA EM LOCAIS COM ALTO NÍVEL DE INTERFERÊNCIA. AF_04/2016</v>
      </c>
      <c r="D19" s="136">
        <f>ORÇAMENTO!J21</f>
        <v>1016.704</v>
      </c>
      <c r="E19" s="152"/>
    </row>
    <row r="20" spans="1:5" ht="71.25" x14ac:dyDescent="0.25">
      <c r="A20" s="151"/>
      <c r="B20" s="2" t="str">
        <f>ORÇAMENTO!A22</f>
        <v>2.8</v>
      </c>
      <c r="C20" s="3" t="str">
        <f>ORÇAMENTO!E22</f>
        <v>TUBO DE CONCRETO PARA REDES COLETORAS DE ÁGUAS PLUVIAIS, DIÂMETRO DE 600 MM, JUNTA RÍGIDA, INSTALADO EM LOCAL COM BAIXO NÍVEL DE INTERFERÊNCIAS - FORNECIMENTO E ASSENTAMENTO. AF_12/2015</v>
      </c>
      <c r="D20" s="136">
        <f>ORÇAMENTO!J22</f>
        <v>49821.520000000004</v>
      </c>
      <c r="E20" s="152"/>
    </row>
    <row r="21" spans="1:5" ht="85.5" x14ac:dyDescent="0.25">
      <c r="A21" s="151"/>
      <c r="B21" s="2" t="str">
        <f>ORÇAMENTO!A23</f>
        <v>2.9</v>
      </c>
      <c r="C21" s="3" t="str">
        <f>ORÇAMENTO!E23</f>
        <v>ESCAVAÇÃO MECANIZADA DE VALA COM PROF. ATÉ 1,5 M (MÉDIA ENTRE MONTANTE E JUSANTE/UMA COMPOSIÇÃO POR TRECHO), COM ESCAVADEIRA HIDRÁULICA (0,8 M3), LARG. DE 1,5 M A 2,5 M, EM SOLO DE 1A CATEGORIA, EM LOCAIS COM ALTO NÍVEL DE INTERFERÊNCIA. AF_01/2015</v>
      </c>
      <c r="D21" s="136">
        <f>ORÇAMENTO!J23</f>
        <v>2142.4320000000002</v>
      </c>
      <c r="E21" s="152"/>
    </row>
    <row r="22" spans="1:5" ht="85.5" x14ac:dyDescent="0.25">
      <c r="A22" s="151"/>
      <c r="B22" s="2" t="str">
        <f>ORÇAMENTO!A24</f>
        <v>2.10</v>
      </c>
      <c r="C22" s="3" t="str">
        <f>ORÇAMENTO!E24</f>
        <v>REATERRO MECANIZADO DE VALA COM RETROESCAVADEIRA (CAPACIDADE DA CAÇAMBA DA RETRO: 0,26 M³ / POTÊNCIA: 88 HP), LARGURA ATÉ 0,8 M, PROFUNDIDADE ATÉ 1,5 M, COM SOLO (SEM SUBSTITUIÇÃO) DE 1ª CATEGORIA EM LOCAIS COM ALTO NÍVEL DE INTERFERÊNCIA. AF_04/2016</v>
      </c>
      <c r="D22" s="136">
        <f>ORÇAMENTO!J24</f>
        <v>3906.7391999999995</v>
      </c>
      <c r="E22" s="152"/>
    </row>
    <row r="23" spans="1:5" ht="57.75" thickBot="1" x14ac:dyDescent="0.3">
      <c r="A23" s="153"/>
      <c r="B23" s="7" t="str">
        <f>ORÇAMENTO!A25</f>
        <v>2.11</v>
      </c>
      <c r="C23" s="8" t="str">
        <f>ORÇAMENTO!E25</f>
        <v>GUIA (MEIO-FIO) E SARJETA CONJUGADOS DE CONCRETO, MOLDADA IN LOCO EM TRECHO RETO COM EXTRUSORA, 45 CM BASE (15 CM BASE DA GUIA + 30 CM BASE DA SARJETA) X 22 CM ALTURA. AF_06/2016</v>
      </c>
      <c r="D23" s="154">
        <f>ORÇAMENTO!J25</f>
        <v>18065.3976</v>
      </c>
      <c r="E23" s="155"/>
    </row>
    <row r="24" spans="1:5" ht="15.75" thickBot="1" x14ac:dyDescent="0.3">
      <c r="A24" s="156">
        <v>3</v>
      </c>
      <c r="B24" s="29"/>
      <c r="C24" s="157" t="str">
        <f>ORÇAMENTO!E26</f>
        <v>Pavimentação</v>
      </c>
      <c r="D24" s="158"/>
      <c r="E24" s="148">
        <f>SUM(D25:D30)</f>
        <v>212755.69029999999</v>
      </c>
    </row>
    <row r="25" spans="1:5" ht="28.5" x14ac:dyDescent="0.25">
      <c r="A25" s="11"/>
      <c r="B25" s="12" t="str">
        <f>ORÇAMENTO!A27</f>
        <v>3.1</v>
      </c>
      <c r="C25" s="13" t="str">
        <f>ORÇAMENTO!E27</f>
        <v>Abertura de Caixa até 25 cm inclui escavação, compactação, transporte e reparo do subleito</v>
      </c>
      <c r="D25" s="150">
        <f>ORÇAMENTO!J27</f>
        <v>25817.706999999995</v>
      </c>
      <c r="E25" s="65"/>
    </row>
    <row r="26" spans="1:5" ht="61.5" customHeight="1" x14ac:dyDescent="0.25">
      <c r="A26" s="5"/>
      <c r="B26" s="2" t="str">
        <f>ORÇAMENTO!A28</f>
        <v>3.2</v>
      </c>
      <c r="C26" s="3" t="str">
        <f>ORÇAMENTO!E28</f>
        <v>EXECUÇÃO E COMPACTAÇÃO DE BASE E OU SUB BASE PARA PAVIMENTAÇÃO DE BRITA GRADUADA SIMPLES - EXCLUSIVE CARGA E TRANSPORTE. AF_11/2019</v>
      </c>
      <c r="D26" s="136">
        <f>ORÇAMENTO!J28</f>
        <v>38244.0268</v>
      </c>
      <c r="E26" s="152"/>
    </row>
    <row r="27" spans="1:5" ht="42.75" x14ac:dyDescent="0.25">
      <c r="A27" s="5"/>
      <c r="B27" s="2" t="str">
        <f>ORÇAMENTO!A29</f>
        <v>3.3</v>
      </c>
      <c r="C27" s="3" t="str">
        <f>ORÇAMENTO!E29</f>
        <v>TRANSPORTE COM CAMINHÃO BASCULANTE DE 18 M3, EM VIA URBANA PAVIMENTADA, DMT ATÉ 30 KM (UNIDADE: M3XKM). AF_12/2016</v>
      </c>
      <c r="D27" s="136">
        <f>ORÇAMENTO!J29</f>
        <v>16182.936</v>
      </c>
      <c r="E27" s="152"/>
    </row>
    <row r="28" spans="1:5" ht="28.5" x14ac:dyDescent="0.25">
      <c r="A28" s="5"/>
      <c r="B28" s="2" t="str">
        <f>ORÇAMENTO!A30</f>
        <v>3.4</v>
      </c>
      <c r="C28" s="3" t="str">
        <f>ORÇAMENTO!E30</f>
        <v>EXECUÇÃO DE PINTURA DE LIGAÇÃO COM EMULSÃO ASFÁLTICA RR-2C. AF_11/2019</v>
      </c>
      <c r="D28" s="136">
        <f>ORÇAMENTO!J30</f>
        <v>3793.3278999999998</v>
      </c>
      <c r="E28" s="152"/>
    </row>
    <row r="29" spans="1:5" ht="42.75" x14ac:dyDescent="0.25">
      <c r="A29" s="5"/>
      <c r="B29" s="2" t="str">
        <f>ORÇAMENTO!A31</f>
        <v>3.5</v>
      </c>
      <c r="C29" s="3" t="str">
        <f>ORÇAMENTO!E31</f>
        <v>EXECUÇÃO DE PAVIMENTO COM APLICAÇÃO DE CONCRETO ASFÁLTICO, CAMADA DE ROLAMENTO - EXCLUSIVE CARGA E TRANSPORTE. AF_11/2019</v>
      </c>
      <c r="D29" s="136">
        <f>ORÇAMENTO!J31</f>
        <v>118706.40539999999</v>
      </c>
      <c r="E29" s="152"/>
    </row>
    <row r="30" spans="1:5" ht="75" customHeight="1" thickBot="1" x14ac:dyDescent="0.3">
      <c r="A30" s="6"/>
      <c r="B30" s="7" t="str">
        <f>ORÇAMENTO!A32</f>
        <v>3.6</v>
      </c>
      <c r="C30" s="8" t="str">
        <f>ORÇAMENTO!E32</f>
        <v>TRANSPORTE DE MATERIAL ASFALTICO, COM CAMINHÃO COM CAPACIDADE DE 20000 L EM RODOVIA NÃO PAVIMENTADA PARA DISTÂNCIAS MÉDIAS DE TRANSPORTE IGUAL OU INFERIOR A 100 KM. AF_02/2016</v>
      </c>
      <c r="D30" s="154">
        <f>ORÇAMENTO!J32</f>
        <v>10011.287199999999</v>
      </c>
      <c r="E30" s="155"/>
    </row>
    <row r="31" spans="1:5" ht="15.75" thickBot="1" x14ac:dyDescent="0.3">
      <c r="A31" s="177">
        <v>4</v>
      </c>
      <c r="B31" s="140"/>
      <c r="C31" s="141" t="str">
        <f>ORÇAMENTO!E33</f>
        <v>Muro de Arrimo</v>
      </c>
      <c r="D31" s="178"/>
      <c r="E31" s="179">
        <f>SUM(D32:D35)</f>
        <v>66883.463499999998</v>
      </c>
    </row>
    <row r="32" spans="1:5" ht="28.5" x14ac:dyDescent="0.25">
      <c r="A32" s="137"/>
      <c r="B32" s="12" t="str">
        <f>ORÇAMENTO!A34</f>
        <v>4.1</v>
      </c>
      <c r="C32" s="13" t="str">
        <f>ORÇAMENTO!E34</f>
        <v>LIMPEZA MANUAL DE VEGETAÇÃO EM TERRENO COM ENXADA.AF_05/2018</v>
      </c>
      <c r="D32" s="150">
        <f>ORÇAMENTO!J34</f>
        <v>1614.1217999999999</v>
      </c>
      <c r="E32" s="65"/>
    </row>
    <row r="33" spans="1:5" ht="42.75" x14ac:dyDescent="0.25">
      <c r="A33" s="138"/>
      <c r="B33" s="2" t="str">
        <f>ORÇAMENTO!A35</f>
        <v>4.2</v>
      </c>
      <c r="C33" s="3" t="str">
        <f>ORÇAMENTO!E35</f>
        <v>Limpeza manual do terreno, inclusive troncos até 5 cm de diâmetro, com caminhão à disposição dentro da obra, até o raio de 1 km</v>
      </c>
      <c r="D33" s="136">
        <f>ORÇAMENTO!J35</f>
        <v>2889.3672000000001</v>
      </c>
      <c r="E33" s="152"/>
    </row>
    <row r="34" spans="1:5" ht="57" x14ac:dyDescent="0.25">
      <c r="A34" s="138"/>
      <c r="B34" s="2" t="str">
        <f>ORÇAMENTO!A36</f>
        <v>4.3</v>
      </c>
      <c r="C34" s="3" t="str">
        <f>ORÇAMENTO!E36</f>
        <v>EXECUÇÃO DE PASSEIO (CALÇADA) OU PISO DE CONCRETO COM CONCRETO MOLDADO IN LOCO, USINADO, ACABAMENTO CONVENCIONAL, ESPESSURA 6 CM, ARMADO. AF_07/2016</v>
      </c>
      <c r="D34" s="136">
        <f>ORÇAMENTO!J36</f>
        <v>45057.184499999996</v>
      </c>
      <c r="E34" s="152"/>
    </row>
    <row r="35" spans="1:5" ht="86.25" thickBot="1" x14ac:dyDescent="0.3">
      <c r="A35" s="139"/>
      <c r="B35" s="7" t="str">
        <f>ORÇAMENTO!A37</f>
        <v>4.4</v>
      </c>
      <c r="C35" s="8" t="str">
        <f>ORÇAMENTO!E37</f>
        <v>ASSENTAMENTO DE GUIA (MEIO-FIO) EM TRECHO RETO, CONFECCIONADA EM CONCRETO PRÉ-FABRICADO, DIMENSÕES 100X15X13X20 CM (COMPRIMENTO X BASE INFERIOR X BASE SUPERIOR X ALTURA), PARA URBANIZAÇÃO INTERNA DE EMPREENDIMENTOS. AF_06/2016_P</v>
      </c>
      <c r="D35" s="154">
        <f>ORÇAMENTO!J37</f>
        <v>17322.79</v>
      </c>
      <c r="E35" s="155"/>
    </row>
    <row r="36" spans="1:5" ht="15.75" thickBot="1" x14ac:dyDescent="0.3">
      <c r="A36" s="177">
        <f>ORÇAMENTO!A38</f>
        <v>5</v>
      </c>
      <c r="B36" s="140"/>
      <c r="C36" s="141" t="str">
        <f>ORÇAMENTO!E38</f>
        <v>Sinalização</v>
      </c>
      <c r="D36" s="178"/>
      <c r="E36" s="179">
        <f>SUM(D37:D40)+0.01</f>
        <v>5282.4889000000003</v>
      </c>
    </row>
    <row r="37" spans="1:5" ht="42.75" x14ac:dyDescent="0.25">
      <c r="A37" s="137"/>
      <c r="B37" s="12" t="str">
        <f>ORÇAMENTO!A39</f>
        <v>5.1</v>
      </c>
      <c r="C37" s="13" t="str">
        <f>ORÇAMENTO!E39</f>
        <v>SINALIZACAO HORIZONTAL COM TINTA RETRORREFLETIVA A BASE DE RESINA ACRILICA COM MICROESFERAS DE VIDRO</v>
      </c>
      <c r="D37" s="150">
        <f>ORÇAMENTO!J39</f>
        <v>1806.9358999999999</v>
      </c>
      <c r="E37" s="65"/>
    </row>
    <row r="38" spans="1:5" ht="28.5" x14ac:dyDescent="0.25">
      <c r="A38" s="138"/>
      <c r="B38" s="2" t="str">
        <f>ORÇAMENTO!A40</f>
        <v>5.2</v>
      </c>
      <c r="C38" s="3" t="str">
        <f>ORÇAMENTO!E40</f>
        <v>PLACA DE SINALIZACAO EM CHAPA DE ACO NUM 16 COM PINTURA REFLETIVA</v>
      </c>
      <c r="D38" s="136">
        <f>ORÇAMENTO!J40</f>
        <v>336.24299999999999</v>
      </c>
      <c r="E38" s="152"/>
    </row>
    <row r="39" spans="1:5" x14ac:dyDescent="0.25">
      <c r="A39" s="138"/>
      <c r="B39" s="2" t="str">
        <f>ORÇAMENTO!A41</f>
        <v>5.3</v>
      </c>
      <c r="C39" s="3" t="str">
        <f>ORÇAMENTO!E41</f>
        <v>Tubo Galvanizado sem costura</v>
      </c>
      <c r="D39" s="136">
        <f>ORÇAMENTO!J41</f>
        <v>2790.4</v>
      </c>
      <c r="E39" s="152"/>
    </row>
    <row r="40" spans="1:5" ht="15.75" thickBot="1" x14ac:dyDescent="0.3">
      <c r="A40" s="139"/>
      <c r="B40" s="7" t="str">
        <f>ORÇAMENTO!A42</f>
        <v>5.4</v>
      </c>
      <c r="C40" s="8" t="str">
        <f>ORÇAMENTO!E42</f>
        <v>Suporte de perfil metálico</v>
      </c>
      <c r="D40" s="154">
        <f>ORÇAMENTO!J42</f>
        <v>348.90000000000003</v>
      </c>
      <c r="E40" s="155"/>
    </row>
    <row r="41" spans="1:5" ht="15.75" thickBot="1" x14ac:dyDescent="0.3">
      <c r="A41" s="177">
        <f>ORÇAMENTO!A43</f>
        <v>6</v>
      </c>
      <c r="B41" s="140"/>
      <c r="C41" s="141" t="str">
        <f>ORÇAMENTO!E43</f>
        <v>Proteção de Talude</v>
      </c>
      <c r="D41" s="178"/>
      <c r="E41" s="179">
        <f>SUM(D42:D44)+0.01</f>
        <v>5357.5280000000002</v>
      </c>
    </row>
    <row r="42" spans="1:5" ht="42.75" x14ac:dyDescent="0.25">
      <c r="A42" s="137"/>
      <c r="B42" s="12" t="str">
        <f>ORÇAMENTO!A44</f>
        <v>6.1</v>
      </c>
      <c r="C42" s="13" t="str">
        <f>ORÇAMENTO!E44</f>
        <v>Limpeza manual do terreno, inclusive troncos até 5 cm de diâmetro, com caminhão à disposição dentro da obra, até o raio de 1 km</v>
      </c>
      <c r="D42" s="150">
        <f>ORÇAMENTO!J44</f>
        <v>863.65440000000001</v>
      </c>
      <c r="E42" s="180"/>
    </row>
    <row r="43" spans="1:5" x14ac:dyDescent="0.25">
      <c r="A43" s="138"/>
      <c r="B43" s="2" t="str">
        <f>ORÇAMENTO!A45</f>
        <v>6.2</v>
      </c>
      <c r="C43" s="3" t="str">
        <f>ORÇAMENTO!E45</f>
        <v>cpos-176D 34.01.010 Terra vegetal orgânica comum</v>
      </c>
      <c r="D43" s="136">
        <f>ORÇAMENTO!J45</f>
        <v>2559.9708000000001</v>
      </c>
      <c r="E43" s="181"/>
    </row>
    <row r="44" spans="1:5" ht="15.75" thickBot="1" x14ac:dyDescent="0.3">
      <c r="A44" s="139"/>
      <c r="B44" s="7" t="str">
        <f>ORÇAMENTO!A46</f>
        <v>6.3</v>
      </c>
      <c r="C44" s="8" t="str">
        <f>ORÇAMENTO!E46</f>
        <v>PLANTIO DE GRAMA EM PLACAS. AF_05/2018</v>
      </c>
      <c r="D44" s="154">
        <f>ORÇAMENTO!J46</f>
        <v>1933.8928000000001</v>
      </c>
      <c r="E44" s="182"/>
    </row>
    <row r="45" spans="1:5" ht="15.75" thickBot="1" x14ac:dyDescent="0.3"/>
    <row r="46" spans="1:5" ht="15.75" thickBot="1" x14ac:dyDescent="0.3">
      <c r="C46" s="277" t="s">
        <v>117</v>
      </c>
      <c r="D46" s="278"/>
      <c r="E46" s="101">
        <f>SUM(E9:E44)</f>
        <v>407306.18910000002</v>
      </c>
    </row>
    <row r="50" spans="2:2" ht="15.75" x14ac:dyDescent="0.25">
      <c r="B50" s="240" t="s">
        <v>169</v>
      </c>
    </row>
    <row r="51" spans="2:2" ht="15.75" x14ac:dyDescent="0.25">
      <c r="B51" s="240" t="s">
        <v>170</v>
      </c>
    </row>
    <row r="52" spans="2:2" ht="15.75" x14ac:dyDescent="0.25">
      <c r="B52" s="240" t="s">
        <v>171</v>
      </c>
    </row>
  </sheetData>
  <mergeCells count="2">
    <mergeCell ref="C1:E2"/>
    <mergeCell ref="C46:D46"/>
  </mergeCells>
  <pageMargins left="0.51181102362204722" right="0.51181102362204722" top="0.78740157480314965" bottom="0.78740157480314965" header="0.31496062992125984" footer="0.31496062992125984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view="pageBreakPreview" zoomScale="90" zoomScaleNormal="100" zoomScaleSheetLayoutView="90" workbookViewId="0">
      <selection activeCell="C41" sqref="C41"/>
    </sheetView>
  </sheetViews>
  <sheetFormatPr defaultRowHeight="15" x14ac:dyDescent="0.25"/>
  <cols>
    <col min="1" max="1" width="17.5703125" customWidth="1"/>
    <col min="2" max="2" width="14.28515625" customWidth="1"/>
    <col min="3" max="3" width="42.42578125" bestFit="1" customWidth="1"/>
    <col min="4" max="4" width="21.5703125" style="1" bestFit="1" customWidth="1"/>
    <col min="5" max="5" width="9.42578125" bestFit="1" customWidth="1"/>
    <col min="6" max="6" width="20.42578125" bestFit="1" customWidth="1"/>
    <col min="7" max="7" width="9.42578125" bestFit="1" customWidth="1"/>
    <col min="8" max="8" width="20.85546875" bestFit="1" customWidth="1"/>
    <col min="9" max="9" width="9.42578125" bestFit="1" customWidth="1"/>
    <col min="10" max="10" width="20.85546875" bestFit="1" customWidth="1"/>
    <col min="11" max="11" width="9.42578125" bestFit="1" customWidth="1"/>
    <col min="12" max="12" width="21.5703125" bestFit="1" customWidth="1"/>
    <col min="13" max="13" width="9.42578125" bestFit="1" customWidth="1"/>
    <col min="14" max="14" width="20.85546875" bestFit="1" customWidth="1"/>
    <col min="15" max="15" width="9.42578125" bestFit="1" customWidth="1"/>
    <col min="16" max="16" width="21.5703125" style="1" bestFit="1" customWidth="1"/>
    <col min="20" max="20" width="23.85546875" customWidth="1"/>
  </cols>
  <sheetData>
    <row r="1" spans="1:20" ht="22.5" customHeight="1" x14ac:dyDescent="0.25">
      <c r="A1" s="59"/>
      <c r="B1" s="62"/>
      <c r="C1" s="60"/>
      <c r="D1" s="245" t="s">
        <v>126</v>
      </c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6"/>
    </row>
    <row r="2" spans="1:20" ht="49.5" customHeight="1" thickBot="1" x14ac:dyDescent="0.3">
      <c r="A2" s="55"/>
      <c r="B2" s="56"/>
      <c r="C2" s="20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9"/>
    </row>
    <row r="3" spans="1:20" ht="15.75" thickBot="1" x14ac:dyDescent="0.3">
      <c r="D3"/>
      <c r="E3" s="53"/>
      <c r="F3" s="52"/>
      <c r="H3" s="54"/>
      <c r="I3" s="54"/>
      <c r="J3" s="52"/>
      <c r="P3" s="54"/>
    </row>
    <row r="4" spans="1:20" ht="18.75" x14ac:dyDescent="0.3">
      <c r="A4" s="57" t="s">
        <v>51</v>
      </c>
      <c r="B4" s="58" t="s">
        <v>176</v>
      </c>
      <c r="C4" s="62"/>
      <c r="D4" s="62"/>
      <c r="E4" s="63"/>
      <c r="F4" s="62"/>
      <c r="G4" s="62"/>
      <c r="H4" s="64"/>
      <c r="I4" s="64"/>
      <c r="J4" s="62"/>
      <c r="K4" s="62"/>
      <c r="L4" s="62"/>
      <c r="M4" s="62"/>
      <c r="N4" s="62"/>
      <c r="O4" s="62"/>
      <c r="P4" s="65"/>
    </row>
    <row r="5" spans="1:20" ht="18.75" x14ac:dyDescent="0.3">
      <c r="A5" s="66" t="s">
        <v>52</v>
      </c>
      <c r="B5" s="51" t="s">
        <v>177</v>
      </c>
      <c r="C5" s="51"/>
      <c r="D5" s="51"/>
      <c r="E5" s="51"/>
      <c r="F5" s="51"/>
      <c r="G5" s="52"/>
      <c r="H5" s="51"/>
      <c r="I5" s="51"/>
      <c r="J5" s="52"/>
      <c r="K5" s="52"/>
      <c r="L5" s="52"/>
      <c r="M5" s="52"/>
      <c r="N5" s="52"/>
      <c r="O5" s="52"/>
      <c r="P5" s="127"/>
    </row>
    <row r="6" spans="1:20" ht="19.5" thickBot="1" x14ac:dyDescent="0.35">
      <c r="A6" s="72" t="s">
        <v>55</v>
      </c>
      <c r="B6" s="70" t="str">
        <f>ORÇAMENTO!B6</f>
        <v>1061679-92</v>
      </c>
      <c r="C6" s="174" t="s">
        <v>158</v>
      </c>
      <c r="D6" s="175">
        <f>ORÇAMENTO!E6</f>
        <v>878692</v>
      </c>
      <c r="E6" s="68"/>
      <c r="F6" s="68" t="s">
        <v>159</v>
      </c>
      <c r="G6" s="56"/>
      <c r="H6" s="171">
        <f>ORÇAMENTO!H6</f>
        <v>44317</v>
      </c>
      <c r="I6" s="68"/>
      <c r="J6" s="56"/>
      <c r="K6" s="56"/>
      <c r="L6" s="56"/>
      <c r="M6" s="56"/>
      <c r="N6" s="56"/>
      <c r="O6" s="56"/>
      <c r="P6" s="128"/>
    </row>
    <row r="7" spans="1:20" ht="15.75" thickBot="1" x14ac:dyDescent="0.3">
      <c r="E7" s="52"/>
      <c r="F7" s="52"/>
      <c r="H7" s="52"/>
      <c r="I7" s="52"/>
      <c r="J7" s="52"/>
      <c r="P7" s="54"/>
    </row>
    <row r="8" spans="1:20" x14ac:dyDescent="0.25">
      <c r="A8" s="283" t="s">
        <v>115</v>
      </c>
      <c r="B8" s="284"/>
      <c r="C8" s="281" t="s">
        <v>112</v>
      </c>
      <c r="D8" s="287" t="s">
        <v>114</v>
      </c>
      <c r="E8" s="289" t="s">
        <v>118</v>
      </c>
      <c r="F8" s="290"/>
      <c r="G8" s="291" t="s">
        <v>119</v>
      </c>
      <c r="H8" s="291"/>
      <c r="I8" s="290" t="s">
        <v>120</v>
      </c>
      <c r="J8" s="290"/>
      <c r="K8" s="291" t="s">
        <v>121</v>
      </c>
      <c r="L8" s="291"/>
      <c r="M8" s="290" t="s">
        <v>122</v>
      </c>
      <c r="N8" s="290"/>
      <c r="O8" s="291" t="s">
        <v>123</v>
      </c>
      <c r="P8" s="292"/>
    </row>
    <row r="9" spans="1:20" ht="15.75" thickBot="1" x14ac:dyDescent="0.3">
      <c r="A9" s="285"/>
      <c r="B9" s="286"/>
      <c r="C9" s="282"/>
      <c r="D9" s="288"/>
      <c r="E9" s="165" t="s">
        <v>124</v>
      </c>
      <c r="F9" s="166" t="s">
        <v>125</v>
      </c>
      <c r="G9" s="167" t="s">
        <v>124</v>
      </c>
      <c r="H9" s="167" t="s">
        <v>125</v>
      </c>
      <c r="I9" s="166" t="s">
        <v>124</v>
      </c>
      <c r="J9" s="166" t="s">
        <v>125</v>
      </c>
      <c r="K9" s="167" t="s">
        <v>124</v>
      </c>
      <c r="L9" s="167" t="s">
        <v>125</v>
      </c>
      <c r="M9" s="166" t="s">
        <v>124</v>
      </c>
      <c r="N9" s="166" t="s">
        <v>125</v>
      </c>
      <c r="O9" s="167" t="s">
        <v>124</v>
      </c>
      <c r="P9" s="168" t="s">
        <v>125</v>
      </c>
      <c r="T9" s="1">
        <v>2283.3000000000002</v>
      </c>
    </row>
    <row r="10" spans="1:20" x14ac:dyDescent="0.25">
      <c r="A10" s="280">
        <v>1</v>
      </c>
      <c r="B10" s="280"/>
      <c r="C10" s="169" t="str">
        <f>ORÇAMENTO!E11</f>
        <v>Serviços Iniciais</v>
      </c>
      <c r="D10" s="170">
        <f>Eventograma!E9</f>
        <v>6164.88</v>
      </c>
      <c r="E10" s="160">
        <v>1</v>
      </c>
      <c r="F10" s="161">
        <f>E10*D10</f>
        <v>6164.88</v>
      </c>
      <c r="G10" s="162"/>
      <c r="H10" s="163"/>
      <c r="I10" s="160"/>
      <c r="J10" s="164"/>
      <c r="K10" s="162"/>
      <c r="L10" s="163"/>
      <c r="M10" s="160"/>
      <c r="N10" s="164"/>
      <c r="O10" s="162"/>
      <c r="P10" s="163"/>
      <c r="T10" s="1">
        <v>2405.1789999999996</v>
      </c>
    </row>
    <row r="11" spans="1:20" x14ac:dyDescent="0.25">
      <c r="A11" s="279">
        <v>2</v>
      </c>
      <c r="B11" s="279"/>
      <c r="C11" s="124" t="str">
        <f>Eventograma!C12</f>
        <v>Drenagem</v>
      </c>
      <c r="D11" s="125">
        <f>Eventograma!E12</f>
        <v>110862.13840000001</v>
      </c>
      <c r="E11" s="108"/>
      <c r="F11" s="109"/>
      <c r="G11" s="111">
        <v>1</v>
      </c>
      <c r="H11" s="112">
        <f>G11*D11</f>
        <v>110862.13840000001</v>
      </c>
      <c r="I11" s="108"/>
      <c r="J11" s="110"/>
      <c r="K11" s="111"/>
      <c r="L11" s="112"/>
      <c r="M11" s="108"/>
      <c r="N11" s="109"/>
      <c r="O11" s="111"/>
      <c r="P11" s="112"/>
      <c r="T11" s="1">
        <v>34838.966399999998</v>
      </c>
    </row>
    <row r="12" spans="1:20" x14ac:dyDescent="0.25">
      <c r="A12" s="279">
        <v>3</v>
      </c>
      <c r="B12" s="279"/>
      <c r="C12" s="124" t="str">
        <f>Eventograma!C24</f>
        <v>Pavimentação</v>
      </c>
      <c r="D12" s="125">
        <f>Eventograma!E24</f>
        <v>212755.69029999999</v>
      </c>
      <c r="E12" s="108"/>
      <c r="F12" s="109"/>
      <c r="G12" s="111"/>
      <c r="H12" s="112"/>
      <c r="I12" s="108"/>
      <c r="J12" s="110"/>
      <c r="K12" s="111">
        <v>1</v>
      </c>
      <c r="L12" s="112">
        <f>K12*D12</f>
        <v>212755.69029999999</v>
      </c>
      <c r="M12" s="108"/>
      <c r="N12" s="109"/>
      <c r="O12" s="111"/>
      <c r="P12" s="112"/>
      <c r="T12" s="1">
        <v>36782.723399999995</v>
      </c>
    </row>
    <row r="13" spans="1:20" x14ac:dyDescent="0.25">
      <c r="A13" s="279">
        <v>4</v>
      </c>
      <c r="B13" s="279"/>
      <c r="C13" s="124" t="str">
        <f>Eventograma!C31</f>
        <v>Muro de Arrimo</v>
      </c>
      <c r="D13" s="125">
        <f>Eventograma!E31</f>
        <v>66883.463499999998</v>
      </c>
      <c r="E13" s="108"/>
      <c r="F13" s="109"/>
      <c r="G13" s="111"/>
      <c r="H13" s="112"/>
      <c r="I13" s="108">
        <v>1</v>
      </c>
      <c r="J13" s="110">
        <f>I13*D13</f>
        <v>66883.463499999998</v>
      </c>
      <c r="K13" s="111"/>
      <c r="L13" s="112"/>
      <c r="M13" s="108"/>
      <c r="N13" s="109"/>
      <c r="O13" s="111"/>
      <c r="P13" s="112"/>
      <c r="T13" s="1">
        <v>36289.638200000001</v>
      </c>
    </row>
    <row r="14" spans="1:20" x14ac:dyDescent="0.25">
      <c r="A14" s="279">
        <v>5</v>
      </c>
      <c r="B14" s="279"/>
      <c r="C14" s="124" t="str">
        <f>Eventograma!C36</f>
        <v>Sinalização</v>
      </c>
      <c r="D14" s="125">
        <f>Eventograma!E36</f>
        <v>5282.4889000000003</v>
      </c>
      <c r="E14" s="108"/>
      <c r="F14" s="109"/>
      <c r="G14" s="111"/>
      <c r="H14" s="112"/>
      <c r="I14" s="108"/>
      <c r="J14" s="110"/>
      <c r="K14" s="111"/>
      <c r="L14" s="112"/>
      <c r="M14" s="108">
        <v>1</v>
      </c>
      <c r="N14" s="110">
        <f>M14*D14</f>
        <v>5282.4889000000003</v>
      </c>
      <c r="O14" s="111"/>
      <c r="P14" s="112"/>
      <c r="T14" s="1">
        <v>107759.3066</v>
      </c>
    </row>
    <row r="15" spans="1:20" x14ac:dyDescent="0.25">
      <c r="A15" s="279">
        <v>6</v>
      </c>
      <c r="B15" s="279"/>
      <c r="C15" s="124" t="str">
        <f>Eventograma!C41</f>
        <v>Proteção de Talude</v>
      </c>
      <c r="D15" s="125">
        <f>Eventograma!E41</f>
        <v>5357.5280000000002</v>
      </c>
      <c r="E15" s="108"/>
      <c r="F15" s="110"/>
      <c r="G15" s="111"/>
      <c r="H15" s="113"/>
      <c r="I15" s="108"/>
      <c r="J15" s="110"/>
      <c r="K15" s="111"/>
      <c r="L15" s="113"/>
      <c r="M15" s="108"/>
      <c r="N15" s="110"/>
      <c r="O15" s="111">
        <v>1</v>
      </c>
      <c r="P15" s="112">
        <f>D15</f>
        <v>5357.5280000000002</v>
      </c>
      <c r="T15" s="1">
        <v>4320.826</v>
      </c>
    </row>
    <row r="16" spans="1:20" ht="15.75" thickBot="1" x14ac:dyDescent="0.3"/>
    <row r="17" spans="3:16" ht="15.75" thickBot="1" x14ac:dyDescent="0.3">
      <c r="C17" s="107" t="s">
        <v>117</v>
      </c>
      <c r="D17" s="126">
        <f>SUM(D10:D15)</f>
        <v>407306.18910000002</v>
      </c>
      <c r="E17" s="118">
        <f>F17/$D$17</f>
        <v>1.5135738579426364E-2</v>
      </c>
      <c r="F17" s="119">
        <f>SUM(F10:F16)</f>
        <v>6164.88</v>
      </c>
      <c r="G17" s="114">
        <f>H17/$D$17</f>
        <v>0.27218378057295278</v>
      </c>
      <c r="H17" s="122">
        <f>SUM(H10:H16)</f>
        <v>110862.13840000001</v>
      </c>
      <c r="I17" s="118">
        <f>J17/$D$17</f>
        <v>0.164209298286845</v>
      </c>
      <c r="J17" s="119">
        <f>SUM(J10:J16)</f>
        <v>66883.463499999998</v>
      </c>
      <c r="K17" s="114">
        <f>L17/$D$17</f>
        <v>0.52234828734155359</v>
      </c>
      <c r="L17" s="122">
        <f>SUM(L10:L16)</f>
        <v>212755.69029999999</v>
      </c>
      <c r="M17" s="118">
        <f>N17/$D$17</f>
        <v>1.2969331282867069E-2</v>
      </c>
      <c r="N17" s="119">
        <f>SUM(N10:N16)</f>
        <v>5282.4889000000003</v>
      </c>
      <c r="O17" s="114">
        <f>P17/$D$17</f>
        <v>1.3153563936355122E-2</v>
      </c>
      <c r="P17" s="115">
        <f>SUM(P10:P16)</f>
        <v>5357.5280000000002</v>
      </c>
    </row>
    <row r="18" spans="3:16" ht="15.75" thickBot="1" x14ac:dyDescent="0.3">
      <c r="E18" s="120">
        <f>F18/$D$17</f>
        <v>1.5135738579426364E-2</v>
      </c>
      <c r="F18" s="121">
        <f>F17</f>
        <v>6164.88</v>
      </c>
      <c r="G18" s="116">
        <f>H18/$D$17</f>
        <v>0.28731951915237913</v>
      </c>
      <c r="H18" s="123">
        <f>H17+F18</f>
        <v>117027.01840000002</v>
      </c>
      <c r="I18" s="120">
        <f>J18/$D$17</f>
        <v>0.45152881743922413</v>
      </c>
      <c r="J18" s="121">
        <f>J17+H18</f>
        <v>183910.48190000001</v>
      </c>
      <c r="K18" s="116">
        <f>L18/$D$17</f>
        <v>0.97387710478077782</v>
      </c>
      <c r="L18" s="123">
        <f>L17+J18</f>
        <v>396666.17220000003</v>
      </c>
      <c r="M18" s="120">
        <f>N18/$D$17</f>
        <v>0.98684643606364486</v>
      </c>
      <c r="N18" s="121">
        <f>N17+L18</f>
        <v>401948.66110000003</v>
      </c>
      <c r="O18" s="116">
        <f>P18/$D$17</f>
        <v>1</v>
      </c>
      <c r="P18" s="117">
        <f>P17+N18</f>
        <v>407306.18910000002</v>
      </c>
    </row>
    <row r="23" spans="3:16" ht="15.75" x14ac:dyDescent="0.25">
      <c r="D23" s="240" t="s">
        <v>169</v>
      </c>
    </row>
    <row r="24" spans="3:16" ht="15.75" x14ac:dyDescent="0.25">
      <c r="D24" s="240" t="s">
        <v>170</v>
      </c>
    </row>
    <row r="25" spans="3:16" ht="15.75" x14ac:dyDescent="0.25">
      <c r="D25" s="240" t="s">
        <v>171</v>
      </c>
    </row>
  </sheetData>
  <mergeCells count="16">
    <mergeCell ref="I8:J8"/>
    <mergeCell ref="K8:L8"/>
    <mergeCell ref="M8:N8"/>
    <mergeCell ref="O8:P8"/>
    <mergeCell ref="D1:P2"/>
    <mergeCell ref="C8:C9"/>
    <mergeCell ref="A8:B9"/>
    <mergeCell ref="D8:D9"/>
    <mergeCell ref="E8:F8"/>
    <mergeCell ref="G8:H8"/>
    <mergeCell ref="A15:B15"/>
    <mergeCell ref="A10:B10"/>
    <mergeCell ref="A11:B11"/>
    <mergeCell ref="A12:B12"/>
    <mergeCell ref="A13:B13"/>
    <mergeCell ref="A14:B14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ORÇAMENTO</vt:lpstr>
      <vt:lpstr>BDI</vt:lpstr>
      <vt:lpstr>Eventograma</vt:lpstr>
      <vt:lpstr>Cronograma PLE</vt:lpstr>
      <vt:lpstr>'Cronograma PLE'!Area_de_impressao</vt:lpstr>
      <vt:lpstr>Eventograma!Area_de_impressao</vt:lpstr>
      <vt:lpstr>ORÇAMENTO!Area_de_impressao</vt:lpstr>
      <vt:lpstr>Eventograma!Titulos_de_impressao</vt:lpstr>
      <vt:lpstr>ORÇAMENTO!Titulos_de_impressao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Mazzetto</dc:creator>
  <cp:lastModifiedBy>Carlos Eduardo Mazzetto</cp:lastModifiedBy>
  <cp:lastPrinted>2021-08-25T13:51:17Z</cp:lastPrinted>
  <dcterms:created xsi:type="dcterms:W3CDTF">2021-01-28T11:01:32Z</dcterms:created>
  <dcterms:modified xsi:type="dcterms:W3CDTF">2021-08-25T14:00:04Z</dcterms:modified>
</cp:coreProperties>
</file>